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55" windowHeight="5985" firstSheet="1" activeTab="6"/>
  </bookViews>
  <sheets>
    <sheet name="Прил № 5" sheetId="1" r:id="rId1"/>
    <sheet name="Дор. 1.1 ЛРС 1.2" sheetId="2" r:id="rId2"/>
    <sheet name="Горсвет 1.3" sheetId="3" r:id="rId3"/>
    <sheet name="КАТП 1.4Електроавт1.5." sheetId="4" r:id="rId4"/>
    <sheet name="Вода 1.8" sheetId="5" r:id="rId5"/>
    <sheet name="тепло 1.6Прочие 1,7" sheetId="6" r:id="rId6"/>
    <sheet name="ЖФ1.9" sheetId="7" r:id="rId7"/>
  </sheets>
  <definedNames>
    <definedName name="_xlnm.Print_Titles" localSheetId="4">'Вода 1.8'!$7:$7</definedName>
  </definedNames>
  <calcPr fullCalcOnLoad="1"/>
</workbook>
</file>

<file path=xl/sharedStrings.xml><?xml version="1.0" encoding="utf-8"?>
<sst xmlns="http://schemas.openxmlformats.org/spreadsheetml/2006/main" count="363" uniqueCount="258">
  <si>
    <t>Відновлення ліфтів</t>
  </si>
  <si>
    <t>Відновлення пожежних сходів</t>
  </si>
  <si>
    <t>Заміна в/б мереж водопосточання</t>
  </si>
  <si>
    <t>Заміна в/б мереж  водовідведення</t>
  </si>
  <si>
    <t>Заміна  в/б мереж теплопосточання</t>
  </si>
  <si>
    <t>Заміна в/б мереж електропосточання</t>
  </si>
  <si>
    <t>Встановлення вузлів обліку  електропосточання</t>
  </si>
  <si>
    <t>Встановлення вузлів обліку расходу води</t>
  </si>
  <si>
    <t>Інвентаризація зеленых насаджень</t>
  </si>
  <si>
    <t>Ремонт квартир для дітей сиріт</t>
  </si>
  <si>
    <t>Розбір аварійных   будівель</t>
  </si>
  <si>
    <t>Відновлення асфальтобетонного покриття</t>
  </si>
  <si>
    <t>Встановлення  майданчиків під контейнера  ТБО</t>
  </si>
  <si>
    <t>Капітальный ремонт зелених насаджень</t>
  </si>
  <si>
    <t>Діагностика технічного стану будівель</t>
  </si>
  <si>
    <t>Заміна поштових скринь у  житловому фонду</t>
  </si>
  <si>
    <t>Паспортизація житлового фонду</t>
  </si>
  <si>
    <t>Разом</t>
  </si>
  <si>
    <t>16</t>
  </si>
  <si>
    <t>17</t>
  </si>
  <si>
    <t>22</t>
  </si>
  <si>
    <t>23</t>
  </si>
  <si>
    <t>24</t>
  </si>
  <si>
    <t xml:space="preserve">                                                                                                                    </t>
  </si>
  <si>
    <t xml:space="preserve">                                                               </t>
  </si>
  <si>
    <t>м/п.</t>
  </si>
  <si>
    <t>м/п</t>
  </si>
  <si>
    <t xml:space="preserve">                                                                                                                                                                                              </t>
  </si>
  <si>
    <t>Всего по предприятию</t>
  </si>
  <si>
    <t>№ п/п</t>
  </si>
  <si>
    <t xml:space="preserve">№ п/п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</si>
  <si>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</si>
  <si>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</si>
  <si>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</si>
  <si>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</si>
  <si>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</si>
  <si>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</si>
  <si>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</si>
  <si>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</si>
  <si>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</si>
  <si>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</si>
  <si>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             Приложение №5.3.</t>
  </si>
  <si>
    <t>ЛКАТП 032806</t>
  </si>
  <si>
    <t>1.1.</t>
  </si>
  <si>
    <t>1.2.</t>
  </si>
  <si>
    <t>1.3.</t>
  </si>
  <si>
    <t>1.4.</t>
  </si>
  <si>
    <t>1.5.</t>
  </si>
  <si>
    <t>1.6.</t>
  </si>
  <si>
    <t>1.7.</t>
  </si>
  <si>
    <r>
      <t>м</t>
    </r>
    <r>
      <rPr>
        <vertAlign val="superscript"/>
        <sz val="12"/>
        <rFont val="Times New Roman"/>
        <family val="1"/>
      </rPr>
      <t>2</t>
    </r>
  </si>
  <si>
    <t>м2</t>
  </si>
  <si>
    <t>Утримання та благоустрій діючих кладовищ міста</t>
  </si>
  <si>
    <t>Наименування заходів</t>
  </si>
  <si>
    <t>тис. грн.</t>
  </si>
  <si>
    <t>Всього</t>
  </si>
  <si>
    <t>у т.ч. кошти місцевого бюджету</t>
  </si>
  <si>
    <t>у т.ч. кошти підприємства</t>
  </si>
  <si>
    <t>Разом по підприємству</t>
  </si>
  <si>
    <t xml:space="preserve">у тому чіслі </t>
  </si>
  <si>
    <t>кошти місцевого бюджету</t>
  </si>
  <si>
    <t>Установка дорожніх  знаків</t>
  </si>
  <si>
    <t>Финансовая підтримка лиц спрямованих на виконання громадських та інших робіт тимчасового характеру</t>
  </si>
  <si>
    <t>Найменування заходів</t>
  </si>
  <si>
    <t xml:space="preserve">тис. грн. </t>
  </si>
  <si>
    <t>кошти підприємства</t>
  </si>
  <si>
    <t>Утримання та поточний ремонт світлофорів</t>
  </si>
  <si>
    <t>Капітальний ремонт і будівництво нових світлофорів</t>
  </si>
  <si>
    <t>Разом по зовнішньому освітленню</t>
  </si>
  <si>
    <t>Оплата за спожиту електроенергію лініями зовнішнього освітлення міста</t>
  </si>
  <si>
    <t>Оплата за спожиту електроенергію світлофорами</t>
  </si>
  <si>
    <t>Всього по підприємству</t>
  </si>
  <si>
    <t>Оновлення контейнерного господарства</t>
  </si>
  <si>
    <t>Розробка схеми санітарної очистки м.Лисичанськ</t>
  </si>
  <si>
    <t>Ліквідація несанкціонованих звалищ</t>
  </si>
  <si>
    <t>Фінансова підтримка для осіб спрямованих на виконання громадських та інших робіт тимчасового характеру</t>
  </si>
  <si>
    <t>Придбання тролейбуса</t>
  </si>
  <si>
    <t>Поточний ремонт тролейбусів</t>
  </si>
  <si>
    <t>Капітальний ремонт контактної мережі</t>
  </si>
  <si>
    <t>кошти державного бюджету</t>
  </si>
  <si>
    <t>Заміна насосного обладнання на КНС №6</t>
  </si>
  <si>
    <t>Заходи</t>
  </si>
  <si>
    <t>Одиниця виміру</t>
  </si>
  <si>
    <t>Кількість</t>
  </si>
  <si>
    <t>Державний бюджет</t>
  </si>
  <si>
    <t>Міський бюджет</t>
  </si>
  <si>
    <t>Інші</t>
  </si>
  <si>
    <t>Ремонт шиферної покрівлі</t>
  </si>
  <si>
    <t>Ремонт перекриття</t>
  </si>
  <si>
    <t>Відновлення стінових блоків</t>
  </si>
  <si>
    <t>од.</t>
  </si>
  <si>
    <t>Ремонт  фасадів</t>
  </si>
  <si>
    <t>Ремонт балконів</t>
  </si>
  <si>
    <t>Ремонт балконних козирків</t>
  </si>
  <si>
    <t>Відновлення  ганків</t>
  </si>
  <si>
    <t>Заміна вхідних козирків</t>
  </si>
  <si>
    <t xml:space="preserve">Ремонт вимощення </t>
  </si>
  <si>
    <t>Відновлення ВРЩ</t>
  </si>
  <si>
    <t xml:space="preserve"> Виконання заходів  з благоустрою по КП "Лисичанськтепломережа"</t>
  </si>
  <si>
    <t>Модернізація котелень (заміна котлів, встановлення вузлів обліку теплової енергії, заміна мережних насосів)</t>
  </si>
  <si>
    <t xml:space="preserve">Виконання заходів з іншого благоустрію              </t>
  </si>
  <si>
    <t>Оплата за газ "Вічний вогонь"</t>
  </si>
  <si>
    <t>Додаток №1</t>
  </si>
  <si>
    <t>тис.грн.</t>
  </si>
  <si>
    <t xml:space="preserve">КП "Лисичанський Шляхрембуд" </t>
  </si>
  <si>
    <t xml:space="preserve">Додаток № 1.1 </t>
  </si>
  <si>
    <t>№    Додатку</t>
  </si>
  <si>
    <t xml:space="preserve">державний бюджет </t>
  </si>
  <si>
    <t>в тому чіслі за рахунок коштів</t>
  </si>
  <si>
    <t>КП "Лисичанська ритуальна служба"</t>
  </si>
  <si>
    <t>Додаток № 1.2.</t>
  </si>
  <si>
    <t xml:space="preserve">КП "Лисичанськміськсвітло" </t>
  </si>
  <si>
    <t>Додаток №1.3.</t>
  </si>
  <si>
    <t>Додаток №1.4.</t>
  </si>
  <si>
    <t xml:space="preserve">місцевий бюджет </t>
  </si>
  <si>
    <t>КП ЛМС "Електроавтотранс"</t>
  </si>
  <si>
    <t>Додаток № 1.5.</t>
  </si>
  <si>
    <t>КП "Лисичанськтепломережа"</t>
  </si>
  <si>
    <t>Додаток № 1.6</t>
  </si>
  <si>
    <t>Додаток № 1.7</t>
  </si>
  <si>
    <t xml:space="preserve">ЛКСП "Лисичанськводоканал" </t>
  </si>
  <si>
    <t>1.8.</t>
  </si>
  <si>
    <t>Додаток № 1.8</t>
  </si>
  <si>
    <t>Житлово-експлуатаційні підприємства</t>
  </si>
  <si>
    <t>1.9.</t>
  </si>
  <si>
    <t xml:space="preserve"> Назва підприємств</t>
  </si>
  <si>
    <t>Додаток № 1.9</t>
  </si>
  <si>
    <t>Придбання біотуалетів</t>
  </si>
  <si>
    <t xml:space="preserve">Об'сяг фінансування у 2016р. </t>
  </si>
  <si>
    <t>Капітальний ремонт тягових підстацій</t>
  </si>
  <si>
    <t>Заходи з ремонту та благоустрою житлового фонду комунальної власності Лисичанскої міської ради на 2016 год.</t>
  </si>
  <si>
    <t xml:space="preserve">Об'сяг фінансування у 2016 р. </t>
  </si>
  <si>
    <t>у т.ч. кошти державного бюджету</t>
  </si>
  <si>
    <t>Громадські роботи по благоустрою та утриманню в чистоті кладовищ м. Лисичанська</t>
  </si>
  <si>
    <t>Капітальний ремонт ваккуумного автомобіля</t>
  </si>
  <si>
    <t>Придбання навісного обладнання для поливо-мийної машини</t>
  </si>
  <si>
    <t>Обстеження акваторії дна ставка</t>
  </si>
  <si>
    <t>12</t>
  </si>
  <si>
    <t>13</t>
  </si>
  <si>
    <t>14</t>
  </si>
  <si>
    <t>15</t>
  </si>
  <si>
    <t>18</t>
  </si>
  <si>
    <t>19</t>
  </si>
  <si>
    <t>20</t>
  </si>
  <si>
    <t>21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</si>
  <si>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</si>
  <si>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</si>
  <si>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</si>
  <si>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</si>
  <si>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</si>
  <si>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</si>
  <si>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</si>
  <si>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</si>
  <si>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</si>
  <si>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</si>
  <si>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</si>
  <si>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Придбання систем, приборів, обладнання, спеціального транспорту для здійснення контролю за кількістю та якістю поверхневих, підземних та стічних вод та скидів шкідливих речовин у водні ресурси</t>
  </si>
  <si>
    <t>Придбання погружних насосів в комплекті зі шкафами управління (15 шт.)</t>
  </si>
  <si>
    <t>Капітальний ремонт на ділянці Південного водоводу з заміною трубопроводу на Ду200 в районі селища ш. "Матроська" (4000 п.м.)</t>
  </si>
  <si>
    <t>Розробка робочого проекту по заміні аварийної  ділянки магистрального водоводу Ду800 мм від 108 пікету до ЦНС «Лисичанська» (4000 п.м.)</t>
  </si>
  <si>
    <t>Розробка робочого проекту  по заміні центрального водоводу по вул. Г. Потапенко від ЦНС «Лисичанська» до вул. 9 травня  зі  зниженням  діаметрів на Ду500 мм та Ду300 мм з використанням  труб із полімерних материалів (4200 п.м.)</t>
  </si>
  <si>
    <t xml:space="preserve">Заміна ділянки водоводу по вул. Постишева (від перетинів з пр. Леніна  до вул. Комуністичної) на Ду200 з використанням  труб із полімерных материалов (300 п.м.) </t>
  </si>
  <si>
    <t>Заміна ділянки  водоводу по вул. Гарібальди (від перетину з пр. Леніна до  вул. Красногвардійської) на Ду200 з використанням  труб із полімерних матеріалів (600 п.м.)</t>
  </si>
  <si>
    <t>Заміна ділянки водоводу по вул. Малиновського (район автозаправки) на Ду40 з використанням  труб із полимерних матеріалів (260 п.м.)</t>
  </si>
  <si>
    <t>Заміна ділянки водоводу від вул. Баумана  до вул. Лисичанська на Ду100 з використанням труб із полімерних матеріалів (1050 п.м.)</t>
  </si>
  <si>
    <t>Відновлення свердловини  питної  води №668 Білогоровського водозабору  з прокладкою  трубопроводу Ду 200 (300 п.м.)</t>
  </si>
  <si>
    <t>Будівництво  модульної очисної  споруди  на основі  діючої каналізаційної  мережі м. Лисичанська в районі ж.д. станції Переїздна</t>
  </si>
  <si>
    <t>Реконструкція модульної  очисної споруди на основі діючої  каналізаційної мережі  м. Лисичанська в районе р. Біленької</t>
  </si>
  <si>
    <t>Заміна насосного обладнання  на КНС сирого осаду (МОС №1)</t>
  </si>
  <si>
    <t>Заміна насосного обладнання  на КНС №3</t>
  </si>
  <si>
    <t>Реконструкція  двох Белогорівських магистральних водоводів Ду500, Ду600 протяжністю  10,8 км кожної ділянки</t>
  </si>
  <si>
    <t>Відновлення  підземних свердловин  питної  води  Воронівського водозабору</t>
  </si>
  <si>
    <t>Реконструкція  вузлів знезараження води та стоків на насосних станціях та  очисних спорудах  (ВНС 1 подйому «Лісова  дача»)</t>
  </si>
  <si>
    <t>Реконструкція вузлів знезараження води  та стоків на насосних станціях та очисних спорудах  (ВНС «Белогорівська»)</t>
  </si>
  <si>
    <t>Реконструкція вузлів знезараження води  та стоків на насосних станціях та очисних спорудах  (ВНС «Боровська»)</t>
  </si>
  <si>
    <t>Реконструкція лінії процесу видаленого піску  та будівництво піскових майданчиків на МОС-1 м. Лисичанська</t>
  </si>
  <si>
    <t>Реконструкція вузлів знезараження води та  стоків на насосних станціях та очисних спорудах (МОС-1, Волгоградська, 63)</t>
  </si>
  <si>
    <t>Реконструкція вузлів знезараження води та стоків на насосних станціях та очисних спорудах (МОС-3, м.. Привілля)</t>
  </si>
  <si>
    <t>Реконструкція вузлів знезараження води та  стоків на насосних станціях та очисних спорудах (МОС-4, район з-да ГТВ)</t>
  </si>
  <si>
    <t xml:space="preserve">Реконструкція ЛЭП 6 кВт «Метьолкіно-Вороново» </t>
  </si>
  <si>
    <t>Санація водоводу Ду600 по вул. Орджонікідзе до ВНС «ГТВ» (4500 п.м.)</t>
  </si>
  <si>
    <t>Реконструкція  каналізаційного колектора по вул. Свердлова в районі Спутніка</t>
  </si>
  <si>
    <t>Розробка робочого проекту на капітальний ремонт канализаційного колектора по вул. Автомобілістів (1000 п.м.) та капітальний ремонт</t>
  </si>
  <si>
    <t>Заміна ділянки  водоводау на Лікарняне містечко мікрорайону ГТВ  на Ду250 з використанням  труб із полімерних матеріалів (1200 п.м.)</t>
  </si>
  <si>
    <t>Придбання  батареї статичеських конденсаторів SPEES 23 – 6,3/250 (250 кВ Ар) – 1 од., SPEES 23 – 6,3/100 (100 кВ Ар) – 1 од.. на ВНС «Белогорівська» РУ – 6 кВ</t>
  </si>
  <si>
    <t>Розробтка робочого проекту по заміні  ділянки водоводу  по вул. Першотравневої  від клуба ім. Крупської до заводу «Пролетарій»  на Ду300 з використанням труб із полімерних матеріалів (1500 п.м.)</t>
  </si>
  <si>
    <t>Розробка робочого проекту на блок водоочистки питної  води на майданчику  ВНС «Лисичанська»</t>
  </si>
  <si>
    <t>Розробка робочого проекту на блок водоочистки питної води на майданчику  ВНС «ГТВ»</t>
  </si>
  <si>
    <t>Розробка робочого проекту та  будівництво ЛЭП 6 кВт від п/с «Лівобережна» 110/6 ЛЭО до ВНС «Суміщена»</t>
  </si>
  <si>
    <t>Заміна водоводу від насосної станції 1 підйому до насосної станції 2 підйому «Лісова Дача»  (протяжність 4,5 км) м. Лисичанськ</t>
  </si>
  <si>
    <t>Капітальний ремонт КТП-44 (вул. Свободи, вул. Агафонова).</t>
  </si>
  <si>
    <t>Заміна ліній зовнішнього освітлення ТП-12, ТП-33 (вул. Маліновского) на СІП 2х25-1500 м.</t>
  </si>
  <si>
    <t>Заміна ліній зовнішнього освітлення КТП-130 (вул. Дібровка) на СІП 2х25-1200 м.</t>
  </si>
  <si>
    <t>Заміна ліній зовнішнього освітлення ТП-84 (вул.Свердлова) на СІП 2х25-500 м.</t>
  </si>
  <si>
    <t>Заміна ліній зовнішнього освітлення ТП-70 (вул. Машинобудівельників) на СІП 2х25-800 м.</t>
  </si>
  <si>
    <t>Заміна СІП 2х25-800 м. ТП-69 (вул. Красногвардійська, вул. Свердлова)</t>
  </si>
  <si>
    <t>Заміна опор по пр. Леніна</t>
  </si>
  <si>
    <t>Установка декоративних світильників (кулі), сквер "Пам'ять"</t>
  </si>
  <si>
    <t>Придбання спеціалізованої техніки: піскорозкидач, асфальтоукладальник, асфальтовий гладковальцевий каток, тротуароприбиральна машина</t>
  </si>
  <si>
    <t xml:space="preserve"> - доріг</t>
  </si>
  <si>
    <t xml:space="preserve"> - тротуарів</t>
  </si>
  <si>
    <t xml:space="preserve">Капітальний ремонт доріг, тротуарів (разом) </t>
  </si>
  <si>
    <t>Поточний ремонт доріг, тротуарів (разом)</t>
  </si>
  <si>
    <t>Утримання доріг, тротуарів (разом)</t>
  </si>
  <si>
    <t>Розмітка автодоріг</t>
  </si>
  <si>
    <t>Відновлення приміщення машинного відділення ліфта</t>
  </si>
  <si>
    <t>Заміна оконних блоків</t>
  </si>
  <si>
    <t>Заміна бойлерів</t>
  </si>
  <si>
    <t>Ремонт дренажної системи</t>
  </si>
  <si>
    <t xml:space="preserve"> - утримання сторожів кладовищ</t>
  </si>
  <si>
    <t xml:space="preserve"> - вивіз сміття з території кладовищ</t>
  </si>
  <si>
    <t xml:space="preserve"> Виконання заходів з благоустрію
КП "Лисичанський Шляхрембуд" </t>
  </si>
  <si>
    <t xml:space="preserve"> Виконання заходів з благоустрію 
 КП "Лисичанська ритуальна служба"               </t>
  </si>
  <si>
    <t xml:space="preserve">Поховання безрідних громадян </t>
  </si>
  <si>
    <t>Введення в експлуатацію тимчасово зупинених ТП-14, ТП-7</t>
  </si>
  <si>
    <t>Капітальний ремонт ліній зовнішнього освітлення:</t>
  </si>
  <si>
    <t>Утримання та поточний ремонт ліній зовнішнього освітлення</t>
  </si>
  <si>
    <t>Проведення експертного обстеження, технічного періодичного огляду ліфтів з терміном служби 25 років</t>
  </si>
  <si>
    <t>Разом по светлофорах</t>
  </si>
  <si>
    <t xml:space="preserve">Виконання заходів з благоустрію
 КП "Лисичанськміськсвітло" </t>
  </si>
  <si>
    <t>Придбання: бензопил, газонокосарок, мотокос, мотоблоків, кусторіза</t>
  </si>
  <si>
    <t xml:space="preserve">Впровадження технологій роздільного збору ТПВ, в тому числі: </t>
  </si>
  <si>
    <t xml:space="preserve"> - придбання знімних кузовів для великогабаритних, будівельних і побутових відходів</t>
  </si>
  <si>
    <t xml:space="preserve"> - придбання контейнерів для збору ПЕТ пляшок</t>
  </si>
  <si>
    <t xml:space="preserve">Інвентаризація об'єктів зеленого господарства </t>
  </si>
  <si>
    <t>Капітальний ремонт зелених насаджень: омолодження та видалення старих дерев на об'єктах благоустрою та на прибудинкових територіях житлового фонду комунальної власності міст Лисичанськ, Новодружеськ, Привілля</t>
  </si>
  <si>
    <t>Догляд, утримання та поточний ремонт зелених насаджень, у тому числі видалення аварійних дерев на прибудинкових територіях житлового фонду комунальної власності міст Лисичанська, Новодружеська, Привілля</t>
  </si>
  <si>
    <t>Встановлення нових паркових лавок</t>
  </si>
  <si>
    <t xml:space="preserve">Виконання заходів з благоустрію
ЛКАТП № 032806                                                      </t>
  </si>
  <si>
    <t xml:space="preserve"> Виконання заходів з благоустрію
КП ЛМР "Електроавтотранс"                                              </t>
  </si>
  <si>
    <t>Виконання заходів з благоустрію
ЛКСП "Лисичанськводоканал"</t>
  </si>
  <si>
    <t>Всього:</t>
  </si>
  <si>
    <t>Придбання насосного агрегату Д1600/90</t>
  </si>
  <si>
    <t>Заходу з іншого благосутрою</t>
  </si>
  <si>
    <t>РАЗОМ:</t>
  </si>
  <si>
    <t>2016 рік</t>
  </si>
  <si>
    <t>Ремонт м'якої покрівлі</t>
  </si>
  <si>
    <t>Джерело финансування, тис.грн</t>
  </si>
  <si>
    <t>Ремонт фундаментів</t>
  </si>
  <si>
    <t xml:space="preserve">Посилення стін </t>
  </si>
  <si>
    <t>Заміна металевих огорож</t>
  </si>
  <si>
    <t>Посилення підпірних стін</t>
  </si>
  <si>
    <t>Улаштування дитячих майданчиків</t>
  </si>
  <si>
    <t>Улаштування диспетчерської служби ліфтового господарства житлового фонду</t>
  </si>
  <si>
    <t>Придбання спеціалізованої техніки</t>
  </si>
  <si>
    <t>Ремонт житлового будинку № 8 по вул.Ульянових</t>
  </si>
  <si>
    <t>Ремонт житлового будинку № 48 по вул.Куйбишева в м.Новодружеськ</t>
  </si>
  <si>
    <t xml:space="preserve">Обсяг фінансування  </t>
  </si>
  <si>
    <t>Орієнтовний обсяг фінансування комунальних підприємств для реалізації завдань Програми благоустрою та економічного розвитку 
м. Лисичанська в 2016 році</t>
  </si>
  <si>
    <t>Придбання основних засобів (вантажно-пасажирського автомобіля для аварійного обслуговування, втокрану, екскаваторів, вакуумної машини)</t>
  </si>
  <si>
    <t>кошти підприємств</t>
  </si>
  <si>
    <t>Регулювання чисельності безпритульних тварин</t>
  </si>
  <si>
    <t>Капітальний ремонт рухомого складу</t>
  </si>
  <si>
    <t>Капітальний ремонт  будівлі "Депо"</t>
  </si>
  <si>
    <t>Керуючий справами</t>
  </si>
  <si>
    <t>О.О.Савченко</t>
  </si>
  <si>
    <t>Начальник управління з виконання політики
Лисичанської міської ради в галузі ЖКГ</t>
  </si>
  <si>
    <t>І.В.Корякін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</si>
</sst>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"/>
    <numFmt numFmtId="179" formatCode="_-* #,##0_р_._-;\-* #,##0_р_._-;_-* &quot;-&quot;??_р_._-;_-@_-"/>
    <numFmt numFmtId="180" formatCode="_-* #,##0.0_р_._-;\-* #,##0.0_р_._-;_-* &quot;-&quot;??_р_._-;_-@_-"/>
    <numFmt numFmtId="181" formatCode="#,##0.0"/>
  </numFmts>
  <fonts count="47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10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63"/>
      <name val="Times New Roman"/>
      <family val="0"/>
    </font>
    <font>
      <b/>
      <sz val="11"/>
      <name val="Arial"/>
      <family val="2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43" fontId="16" fillId="0" borderId="0" xfId="60" applyFont="1" applyAlignment="1">
      <alignment horizontal="center"/>
    </xf>
    <xf numFmtId="0" fontId="1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7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2" fontId="10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172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1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0" fontId="12" fillId="0" borderId="10" xfId="0" applyFont="1" applyBorder="1" applyAlignment="1">
      <alignment/>
    </xf>
    <xf numFmtId="172" fontId="12" fillId="0" borderId="10" xfId="0" applyNumberFormat="1" applyFont="1" applyBorder="1" applyAlignment="1">
      <alignment horizontal="center" vertical="center" wrapText="1"/>
    </xf>
    <xf numFmtId="172" fontId="12" fillId="2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172" fontId="12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172" fontId="43" fillId="24" borderId="10" xfId="0" applyNumberFormat="1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distributed" wrapText="1"/>
    </xf>
    <xf numFmtId="49" fontId="44" fillId="0" borderId="10" xfId="0" applyNumberFormat="1" applyFont="1" applyBorder="1" applyAlignment="1">
      <alignment horizontal="left" vertical="distributed" wrapText="1"/>
    </xf>
    <xf numFmtId="0" fontId="44" fillId="0" borderId="10" xfId="0" applyFont="1" applyBorder="1" applyAlignment="1">
      <alignment horizontal="left" vertical="distributed" wrapText="1"/>
    </xf>
    <xf numFmtId="0" fontId="43" fillId="0" borderId="10" xfId="0" applyFont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distributed" wrapText="1"/>
    </xf>
    <xf numFmtId="172" fontId="5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distributed" wrapText="1"/>
    </xf>
    <xf numFmtId="172" fontId="12" fillId="0" borderId="10" xfId="0" applyNumberFormat="1" applyFont="1" applyBorder="1" applyAlignment="1">
      <alignment horizontal="center" vertical="center" wrapText="1"/>
    </xf>
    <xf numFmtId="172" fontId="1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distributed" wrapText="1"/>
    </xf>
    <xf numFmtId="172" fontId="4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72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10" xfId="0" applyFont="1" applyBorder="1" applyAlignment="1">
      <alignment horizontal="left" vertical="center"/>
    </xf>
    <xf numFmtId="17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72" fontId="12" fillId="0" borderId="10" xfId="0" applyNumberFormat="1" applyFont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distributed" wrapText="1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distributed" wrapText="1"/>
    </xf>
    <xf numFmtId="172" fontId="5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7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left"/>
    </xf>
    <xf numFmtId="2" fontId="4" fillId="0" borderId="10" xfId="0" applyNumberFormat="1" applyFont="1" applyFill="1" applyBorder="1" applyAlignment="1">
      <alignment horizontal="center" vertical="top" wrapText="1"/>
    </xf>
    <xf numFmtId="44" fontId="2" fillId="0" borderId="10" xfId="43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2" fontId="46" fillId="0" borderId="1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5" sqref="A5:F19"/>
    </sheetView>
  </sheetViews>
  <sheetFormatPr defaultColWidth="9.33203125" defaultRowHeight="12.75"/>
  <cols>
    <col min="1" max="1" width="49" style="0" customWidth="1"/>
    <col min="2" max="2" width="8.66015625" style="0" customWidth="1"/>
    <col min="3" max="3" width="15.66015625" style="0" customWidth="1"/>
    <col min="4" max="4" width="12.83203125" style="0" customWidth="1"/>
    <col min="5" max="5" width="12.66015625" style="0" customWidth="1"/>
    <col min="6" max="6" width="10.33203125" style="0" customWidth="1"/>
    <col min="7" max="9" width="9.33203125" style="5" customWidth="1"/>
  </cols>
  <sheetData>
    <row r="1" spans="1:12" ht="15.75">
      <c r="A1" t="s">
        <v>27</v>
      </c>
      <c r="F1" s="16" t="s">
        <v>102</v>
      </c>
      <c r="J1" s="5"/>
      <c r="K1" s="5"/>
      <c r="L1" s="5"/>
    </row>
    <row r="2" spans="1:12" ht="78" customHeight="1">
      <c r="A2" s="204" t="s">
        <v>248</v>
      </c>
      <c r="B2" s="204"/>
      <c r="C2" s="204"/>
      <c r="D2" s="204"/>
      <c r="E2" s="204"/>
      <c r="F2" s="204"/>
      <c r="J2" s="5"/>
      <c r="K2" s="5"/>
      <c r="L2" s="5"/>
    </row>
    <row r="3" spans="10:12" ht="12.75">
      <c r="J3" s="5"/>
      <c r="K3" s="5"/>
      <c r="L3" s="5"/>
    </row>
    <row r="4" spans="6:12" ht="15.75">
      <c r="F4" s="184" t="s">
        <v>103</v>
      </c>
      <c r="J4" s="5"/>
      <c r="K4" s="5"/>
      <c r="L4" s="5"/>
    </row>
    <row r="5" spans="1:11" s="9" customFormat="1" ht="13.5" customHeight="1">
      <c r="A5" s="206" t="s">
        <v>125</v>
      </c>
      <c r="B5" s="205" t="s">
        <v>106</v>
      </c>
      <c r="C5" s="207" t="s">
        <v>235</v>
      </c>
      <c r="D5" s="207"/>
      <c r="E5" s="207"/>
      <c r="F5" s="207"/>
      <c r="G5" s="6"/>
      <c r="H5" s="6"/>
      <c r="I5" s="6"/>
      <c r="J5" s="6"/>
      <c r="K5" s="6"/>
    </row>
    <row r="6" spans="1:11" s="9" customFormat="1" ht="17.25" customHeight="1">
      <c r="A6" s="206"/>
      <c r="B6" s="205"/>
      <c r="C6" s="205" t="s">
        <v>247</v>
      </c>
      <c r="D6" s="207" t="s">
        <v>108</v>
      </c>
      <c r="E6" s="207"/>
      <c r="F6" s="207"/>
      <c r="G6" s="6"/>
      <c r="H6" s="6"/>
      <c r="I6" s="6"/>
      <c r="J6" s="6"/>
      <c r="K6" s="6"/>
    </row>
    <row r="7" spans="1:11" s="9" customFormat="1" ht="40.5" customHeight="1">
      <c r="A7" s="206"/>
      <c r="B7" s="205"/>
      <c r="C7" s="205"/>
      <c r="D7" s="205" t="s">
        <v>107</v>
      </c>
      <c r="E7" s="205" t="s">
        <v>114</v>
      </c>
      <c r="F7" s="205" t="s">
        <v>65</v>
      </c>
      <c r="G7" s="6"/>
      <c r="H7" s="6"/>
      <c r="I7" s="6"/>
      <c r="J7" s="6"/>
      <c r="K7" s="6"/>
    </row>
    <row r="8" spans="1:11" s="18" customFormat="1" ht="17.25" customHeight="1">
      <c r="A8" s="206"/>
      <c r="B8" s="205"/>
      <c r="C8" s="205"/>
      <c r="D8" s="205"/>
      <c r="E8" s="205"/>
      <c r="F8" s="205"/>
      <c r="G8" s="17"/>
      <c r="H8" s="17"/>
      <c r="I8" s="17"/>
      <c r="J8" s="17"/>
      <c r="K8" s="17"/>
    </row>
    <row r="9" spans="1:11" s="18" customFormat="1" ht="15.75" customHeight="1">
      <c r="A9" s="206"/>
      <c r="B9" s="205"/>
      <c r="C9" s="205"/>
      <c r="D9" s="205"/>
      <c r="E9" s="205"/>
      <c r="F9" s="205"/>
      <c r="G9" s="17"/>
      <c r="H9" s="17"/>
      <c r="I9" s="17"/>
      <c r="J9" s="17"/>
      <c r="K9" s="17"/>
    </row>
    <row r="10" spans="1:11" s="1" customFormat="1" ht="24" customHeight="1">
      <c r="A10" s="182" t="s">
        <v>104</v>
      </c>
      <c r="B10" s="14" t="s">
        <v>43</v>
      </c>
      <c r="C10" s="15">
        <f>'Дор. 1.1 ЛРС 1.2'!C21</f>
        <v>29996.1</v>
      </c>
      <c r="D10" s="15">
        <f>'Дор. 1.1 ЛРС 1.2'!D21</f>
        <v>8154</v>
      </c>
      <c r="E10" s="15">
        <f>'Дор. 1.1 ЛРС 1.2'!E21</f>
        <v>21842.1</v>
      </c>
      <c r="F10" s="194">
        <f>'Дор. 1.1 ЛРС 1.2'!F21</f>
        <v>0</v>
      </c>
      <c r="G10" s="2"/>
      <c r="H10" s="2"/>
      <c r="I10" s="2"/>
      <c r="J10" s="2"/>
      <c r="K10" s="2"/>
    </row>
    <row r="11" spans="1:11" s="1" customFormat="1" ht="24" customHeight="1">
      <c r="A11" s="182" t="s">
        <v>109</v>
      </c>
      <c r="B11" s="181" t="s">
        <v>44</v>
      </c>
      <c r="C11" s="15">
        <f>'Дор. 1.1 ЛРС 1.2'!C33</f>
        <v>504.52615</v>
      </c>
      <c r="D11" s="15">
        <f>'Дор. 1.1 ЛРС 1.2'!D33</f>
        <v>60.24401</v>
      </c>
      <c r="E11" s="15">
        <f>'Дор. 1.1 ЛРС 1.2'!E33</f>
        <v>444.28213999999997</v>
      </c>
      <c r="F11" s="194">
        <f>'Дор. 1.1 ЛРС 1.2'!F33</f>
        <v>0</v>
      </c>
      <c r="G11" s="2"/>
      <c r="H11" s="2"/>
      <c r="I11" s="2"/>
      <c r="J11" s="2"/>
      <c r="K11" s="2"/>
    </row>
    <row r="12" spans="1:11" s="1" customFormat="1" ht="24" customHeight="1">
      <c r="A12" s="182" t="s">
        <v>111</v>
      </c>
      <c r="B12" s="14" t="s">
        <v>45</v>
      </c>
      <c r="C12" s="15">
        <f>'Горсвет 1.3'!C25</f>
        <v>7978.3</v>
      </c>
      <c r="D12" s="15">
        <f>'Горсвет 1.3'!D25</f>
        <v>3600</v>
      </c>
      <c r="E12" s="15">
        <f>'Горсвет 1.3'!E25</f>
        <v>4378.3</v>
      </c>
      <c r="F12" s="194">
        <f>'Горсвет 1.3'!F25</f>
        <v>0</v>
      </c>
      <c r="G12" s="2"/>
      <c r="H12" s="2"/>
      <c r="I12" s="2"/>
      <c r="J12" s="2"/>
      <c r="K12" s="2"/>
    </row>
    <row r="13" spans="1:11" s="1" customFormat="1" ht="24" customHeight="1">
      <c r="A13" s="182" t="s">
        <v>42</v>
      </c>
      <c r="B13" s="14" t="s">
        <v>46</v>
      </c>
      <c r="C13" s="15">
        <f>'КАТП 1.4Електроавт1.5.'!C24</f>
        <v>2228.4</v>
      </c>
      <c r="D13" s="15">
        <f>'КАТП 1.4Електроавт1.5.'!F24</f>
        <v>99.5</v>
      </c>
      <c r="E13" s="15">
        <f>'КАТП 1.4Електроавт1.5.'!E24</f>
        <v>2068.7</v>
      </c>
      <c r="F13" s="15">
        <f>'КАТП 1.4Електроавт1.5.'!D24</f>
        <v>60.2</v>
      </c>
      <c r="G13" s="2"/>
      <c r="H13" s="2"/>
      <c r="I13" s="2"/>
      <c r="J13" s="2"/>
      <c r="K13" s="2"/>
    </row>
    <row r="14" spans="1:11" s="1" customFormat="1" ht="24" customHeight="1">
      <c r="A14" s="182" t="s">
        <v>115</v>
      </c>
      <c r="B14" s="14" t="s">
        <v>47</v>
      </c>
      <c r="C14" s="15">
        <f>'КАТП 1.4Електроавт1.5.'!C42</f>
        <v>14308.300000000001</v>
      </c>
      <c r="D14" s="15">
        <f>'КАТП 1.4Електроавт1.5.'!D42</f>
        <v>165.1</v>
      </c>
      <c r="E14" s="15">
        <f>'КАТП 1.4Електроавт1.5.'!E42</f>
        <v>13676.300000000001</v>
      </c>
      <c r="F14" s="15">
        <f>'КАТП 1.4Електроавт1.5.'!F42</f>
        <v>466.9</v>
      </c>
      <c r="G14" s="2"/>
      <c r="H14" s="2"/>
      <c r="I14" s="2"/>
      <c r="J14" s="2"/>
      <c r="K14" s="2"/>
    </row>
    <row r="15" spans="1:11" s="1" customFormat="1" ht="24" customHeight="1">
      <c r="A15" s="51" t="s">
        <v>120</v>
      </c>
      <c r="B15" s="19" t="s">
        <v>48</v>
      </c>
      <c r="C15" s="15">
        <f>'Вода 1.8'!C43</f>
        <v>118354.804</v>
      </c>
      <c r="D15" s="15">
        <f>'Вода 1.8'!D43</f>
        <v>78842.56</v>
      </c>
      <c r="E15" s="15">
        <f>'Вода 1.8'!E43</f>
        <v>35688.93</v>
      </c>
      <c r="F15" s="15">
        <f>'Вода 1.8'!F43</f>
        <v>3823.314</v>
      </c>
      <c r="G15" s="2"/>
      <c r="H15" s="2"/>
      <c r="I15" s="2"/>
      <c r="J15" s="2"/>
      <c r="K15" s="2"/>
    </row>
    <row r="16" spans="1:11" s="1" customFormat="1" ht="24" customHeight="1">
      <c r="A16" s="182" t="s">
        <v>117</v>
      </c>
      <c r="B16" s="14" t="s">
        <v>49</v>
      </c>
      <c r="C16" s="55">
        <f>SUM(D16:F16)</f>
        <v>3382</v>
      </c>
      <c r="D16" s="55">
        <f>'тепло 1.6Прочие 1,7'!D10</f>
        <v>0</v>
      </c>
      <c r="E16" s="55">
        <f>'тепло 1.6Прочие 1,7'!E10</f>
        <v>2532</v>
      </c>
      <c r="F16" s="55">
        <f>'тепло 1.6Прочие 1,7'!F10</f>
        <v>850</v>
      </c>
      <c r="G16" s="2"/>
      <c r="H16" s="2"/>
      <c r="I16" s="2"/>
      <c r="J16" s="2"/>
      <c r="K16" s="2"/>
    </row>
    <row r="17" spans="1:11" s="1" customFormat="1" ht="24" customHeight="1">
      <c r="A17" s="182" t="s">
        <v>233</v>
      </c>
      <c r="B17" s="14" t="s">
        <v>121</v>
      </c>
      <c r="C17" s="15">
        <f>SUM(D17:F17)</f>
        <v>131.4</v>
      </c>
      <c r="D17" s="15"/>
      <c r="E17" s="15">
        <f>'тепло 1.6Прочие 1,7'!D21</f>
        <v>131.4</v>
      </c>
      <c r="F17" s="15"/>
      <c r="G17" s="2"/>
      <c r="H17" s="2"/>
      <c r="I17" s="2"/>
      <c r="J17" s="2"/>
      <c r="K17" s="2"/>
    </row>
    <row r="18" spans="1:11" s="1" customFormat="1" ht="22.5" customHeight="1">
      <c r="A18" s="80" t="s">
        <v>123</v>
      </c>
      <c r="B18" s="14" t="s">
        <v>124</v>
      </c>
      <c r="C18" s="15">
        <f>SUM(D18:F18)</f>
        <v>199698</v>
      </c>
      <c r="D18" s="15"/>
      <c r="E18" s="15">
        <f>'ЖФ1.9'!F53</f>
        <v>199688</v>
      </c>
      <c r="F18" s="15">
        <f>'ЖФ1.9'!G53</f>
        <v>10</v>
      </c>
      <c r="G18" s="2"/>
      <c r="H18" s="2"/>
      <c r="I18" s="2"/>
      <c r="J18" s="2"/>
      <c r="K18" s="2"/>
    </row>
    <row r="19" spans="1:11" s="187" customFormat="1" ht="33" customHeight="1">
      <c r="A19" s="183" t="s">
        <v>234</v>
      </c>
      <c r="B19" s="183"/>
      <c r="C19" s="185">
        <f>SUM(C10:C18)</f>
        <v>376581.83015</v>
      </c>
      <c r="D19" s="185">
        <f>SUM(D10:D18)</f>
        <v>90921.40401</v>
      </c>
      <c r="E19" s="185">
        <f>SUM(E10:E18)</f>
        <v>280450.01214</v>
      </c>
      <c r="F19" s="185">
        <f>SUM(F10:F18)</f>
        <v>5210.414</v>
      </c>
      <c r="G19" s="186"/>
      <c r="H19" s="186"/>
      <c r="I19" s="186"/>
      <c r="J19" s="186"/>
      <c r="K19" s="186"/>
    </row>
    <row r="20" spans="1:11" ht="12.75">
      <c r="A20" s="5"/>
      <c r="B20" s="5"/>
      <c r="C20" s="5"/>
      <c r="D20" s="5"/>
      <c r="E20" s="5"/>
      <c r="F20" s="5"/>
      <c r="J20" s="5"/>
      <c r="K20" s="5"/>
    </row>
    <row r="21" spans="1:11" ht="12.75">
      <c r="A21" s="5"/>
      <c r="B21" s="5"/>
      <c r="C21" s="5"/>
      <c r="D21" s="5"/>
      <c r="E21" s="5"/>
      <c r="F21" s="5"/>
      <c r="J21" s="5"/>
      <c r="K21" s="5"/>
    </row>
    <row r="22" spans="1:11" ht="12.75">
      <c r="A22" s="5"/>
      <c r="B22" s="5"/>
      <c r="C22" s="5"/>
      <c r="D22" s="5"/>
      <c r="E22" s="5"/>
      <c r="F22" s="5"/>
      <c r="J22" s="5"/>
      <c r="K22" s="5"/>
    </row>
    <row r="23" spans="1:11" ht="12.75">
      <c r="A23" s="5"/>
      <c r="B23" s="5"/>
      <c r="C23" s="5"/>
      <c r="D23" s="5"/>
      <c r="E23" s="5"/>
      <c r="F23" s="5"/>
      <c r="J23" s="5"/>
      <c r="K23" s="5"/>
    </row>
    <row r="24" spans="1:11" ht="12.75">
      <c r="A24" s="5"/>
      <c r="B24" s="5"/>
      <c r="C24" s="5"/>
      <c r="D24" s="5"/>
      <c r="E24" s="5"/>
      <c r="F24" s="5"/>
      <c r="J24" s="5"/>
      <c r="K24" s="5"/>
    </row>
    <row r="25" spans="1:11" ht="12.75">
      <c r="A25" s="5"/>
      <c r="B25" s="5"/>
      <c r="C25" s="5"/>
      <c r="D25" s="5"/>
      <c r="E25" s="5"/>
      <c r="F25" s="5"/>
      <c r="J25" s="5"/>
      <c r="K25" s="5"/>
    </row>
    <row r="26" ht="12.75">
      <c r="D26" s="5"/>
    </row>
  </sheetData>
  <sheetProtection/>
  <mergeCells count="9">
    <mergeCell ref="A2:F2"/>
    <mergeCell ref="F7:F9"/>
    <mergeCell ref="A5:A9"/>
    <mergeCell ref="C6:C9"/>
    <mergeCell ref="C5:F5"/>
    <mergeCell ref="D6:F6"/>
    <mergeCell ref="D7:D9"/>
    <mergeCell ref="E7:E9"/>
    <mergeCell ref="B5:B9"/>
  </mergeCells>
  <printOptions/>
  <pageMargins left="0.49" right="0.16" top="1" bottom="0.23" header="0.5" footer="0.16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E23" sqref="E23:F23"/>
    </sheetView>
  </sheetViews>
  <sheetFormatPr defaultColWidth="9.33203125" defaultRowHeight="12.75"/>
  <cols>
    <col min="1" max="1" width="3.83203125" style="58" customWidth="1"/>
    <col min="2" max="2" width="56.5" style="59" customWidth="1"/>
    <col min="3" max="5" width="14.16015625" style="60" customWidth="1"/>
    <col min="6" max="6" width="15" style="60" customWidth="1"/>
    <col min="7" max="7" width="10" style="60" customWidth="1"/>
    <col min="8" max="8" width="9.83203125" style="60" customWidth="1"/>
    <col min="9" max="9" width="10" style="60" customWidth="1"/>
    <col min="10" max="16384" width="9.33203125" style="59" customWidth="1"/>
  </cols>
  <sheetData>
    <row r="1" spans="5:9" ht="17.25" customHeight="1">
      <c r="E1" s="208" t="s">
        <v>105</v>
      </c>
      <c r="F1" s="208"/>
      <c r="G1" s="61"/>
      <c r="H1" s="61"/>
      <c r="I1" s="61"/>
    </row>
    <row r="2" spans="1:9" ht="33" customHeight="1">
      <c r="A2" s="213" t="s">
        <v>211</v>
      </c>
      <c r="B2" s="213"/>
      <c r="C2" s="213"/>
      <c r="D2" s="213"/>
      <c r="E2" s="213"/>
      <c r="F2" s="213"/>
      <c r="G2" s="62"/>
      <c r="H2" s="63"/>
      <c r="I2" s="63"/>
    </row>
    <row r="3" spans="2:9" ht="12.75" customHeight="1">
      <c r="B3" s="64"/>
      <c r="F3" s="96" t="s">
        <v>54</v>
      </c>
      <c r="G3" s="59"/>
      <c r="I3" s="59"/>
    </row>
    <row r="4" spans="1:9" ht="13.5" customHeight="1">
      <c r="A4" s="210" t="s">
        <v>30</v>
      </c>
      <c r="B4" s="210" t="s">
        <v>63</v>
      </c>
      <c r="C4" s="209" t="s">
        <v>128</v>
      </c>
      <c r="D4" s="209"/>
      <c r="E4" s="209"/>
      <c r="F4" s="209"/>
      <c r="G4" s="59"/>
      <c r="H4" s="59"/>
      <c r="I4" s="59"/>
    </row>
    <row r="5" spans="1:9" ht="14.25" customHeight="1">
      <c r="A5" s="210"/>
      <c r="B5" s="210"/>
      <c r="C5" s="209" t="s">
        <v>55</v>
      </c>
      <c r="D5" s="209" t="s">
        <v>132</v>
      </c>
      <c r="E5" s="209" t="s">
        <v>56</v>
      </c>
      <c r="F5" s="209" t="s">
        <v>57</v>
      </c>
      <c r="G5" s="59"/>
      <c r="H5" s="59"/>
      <c r="I5" s="59"/>
    </row>
    <row r="6" spans="1:9" ht="42" customHeight="1">
      <c r="A6" s="210"/>
      <c r="B6" s="210"/>
      <c r="C6" s="209"/>
      <c r="D6" s="209"/>
      <c r="E6" s="209"/>
      <c r="F6" s="209"/>
      <c r="G6" s="59"/>
      <c r="H6" s="59"/>
      <c r="I6" s="59"/>
    </row>
    <row r="7" spans="1:9" ht="13.5" customHeight="1">
      <c r="A7" s="79">
        <v>1</v>
      </c>
      <c r="B7" s="79">
        <v>2</v>
      </c>
      <c r="C7" s="79">
        <v>7</v>
      </c>
      <c r="D7" s="79"/>
      <c r="E7" s="79">
        <v>8</v>
      </c>
      <c r="F7" s="79">
        <v>10</v>
      </c>
      <c r="G7" s="59"/>
      <c r="H7" s="59"/>
      <c r="I7" s="59"/>
    </row>
    <row r="8" spans="1:9" ht="18" customHeight="1">
      <c r="A8" s="98">
        <v>1</v>
      </c>
      <c r="B8" s="83" t="s">
        <v>201</v>
      </c>
      <c r="C8" s="84">
        <f>C9+C10</f>
        <v>16819</v>
      </c>
      <c r="D8" s="85">
        <f>D9+D10</f>
        <v>8000</v>
      </c>
      <c r="E8" s="85">
        <f>E9+E10</f>
        <v>8819</v>
      </c>
      <c r="F8" s="85">
        <f>F9+F10</f>
        <v>0</v>
      </c>
      <c r="G8" s="59"/>
      <c r="H8" s="59"/>
      <c r="I8" s="59"/>
    </row>
    <row r="9" spans="1:9" ht="12" customHeight="1">
      <c r="A9" s="99"/>
      <c r="B9" s="88" t="s">
        <v>199</v>
      </c>
      <c r="C9" s="89">
        <f>D9+E9+F9</f>
        <v>16000</v>
      </c>
      <c r="D9" s="89">
        <v>8000</v>
      </c>
      <c r="E9" s="90">
        <v>8000</v>
      </c>
      <c r="F9" s="90"/>
      <c r="G9" s="59"/>
      <c r="H9" s="59"/>
      <c r="I9" s="59"/>
    </row>
    <row r="10" spans="1:9" ht="15" customHeight="1">
      <c r="A10" s="99"/>
      <c r="B10" s="88" t="s">
        <v>200</v>
      </c>
      <c r="C10" s="89">
        <f>D10+E10+F10</f>
        <v>819</v>
      </c>
      <c r="D10" s="89"/>
      <c r="E10" s="90">
        <v>819</v>
      </c>
      <c r="F10" s="90"/>
      <c r="G10" s="59"/>
      <c r="H10" s="59"/>
      <c r="I10" s="59"/>
    </row>
    <row r="11" spans="1:11" ht="17.25" customHeight="1">
      <c r="A11" s="99" t="s">
        <v>31</v>
      </c>
      <c r="B11" s="83" t="s">
        <v>202</v>
      </c>
      <c r="C11" s="84">
        <f>C12+C13</f>
        <v>4147</v>
      </c>
      <c r="D11" s="84">
        <f>D12+D13</f>
        <v>0</v>
      </c>
      <c r="E11" s="84">
        <f>E12+E13</f>
        <v>4147</v>
      </c>
      <c r="F11" s="84">
        <f>F12+F13</f>
        <v>0</v>
      </c>
      <c r="G11" s="59"/>
      <c r="H11" s="59"/>
      <c r="I11" s="59"/>
      <c r="K11" s="81"/>
    </row>
    <row r="12" spans="1:9" ht="15">
      <c r="A12" s="99"/>
      <c r="B12" s="88" t="s">
        <v>199</v>
      </c>
      <c r="C12" s="89">
        <f>D12+E12+F12</f>
        <v>3430</v>
      </c>
      <c r="D12" s="89"/>
      <c r="E12" s="89">
        <v>3430</v>
      </c>
      <c r="F12" s="89"/>
      <c r="G12" s="59"/>
      <c r="H12" s="59"/>
      <c r="I12" s="59"/>
    </row>
    <row r="13" spans="1:9" ht="15">
      <c r="A13" s="99"/>
      <c r="B13" s="88" t="s">
        <v>200</v>
      </c>
      <c r="C13" s="89">
        <f>D13+E13+F13</f>
        <v>717</v>
      </c>
      <c r="D13" s="89"/>
      <c r="E13" s="89">
        <v>717</v>
      </c>
      <c r="F13" s="89"/>
      <c r="G13" s="59"/>
      <c r="H13" s="59"/>
      <c r="I13" s="59"/>
    </row>
    <row r="14" spans="1:9" ht="18" customHeight="1">
      <c r="A14" s="99" t="s">
        <v>32</v>
      </c>
      <c r="B14" s="83" t="s">
        <v>203</v>
      </c>
      <c r="C14" s="84">
        <f>C15+C16</f>
        <v>1332.1</v>
      </c>
      <c r="D14" s="84">
        <f>D15+D16</f>
        <v>0</v>
      </c>
      <c r="E14" s="84">
        <f>E15+E16</f>
        <v>1332.1</v>
      </c>
      <c r="F14" s="84">
        <f>F15+F16</f>
        <v>0</v>
      </c>
      <c r="G14" s="59"/>
      <c r="H14" s="59"/>
      <c r="I14" s="59"/>
    </row>
    <row r="15" spans="1:9" ht="13.5" customHeight="1">
      <c r="A15" s="99"/>
      <c r="B15" s="91" t="s">
        <v>199</v>
      </c>
      <c r="C15" s="89">
        <f aca="true" t="shared" si="0" ref="C15:C20">D15+E15+F15</f>
        <v>865</v>
      </c>
      <c r="D15" s="86"/>
      <c r="E15" s="86">
        <v>865</v>
      </c>
      <c r="F15" s="86"/>
      <c r="G15" s="59"/>
      <c r="H15" s="64"/>
      <c r="I15" s="64"/>
    </row>
    <row r="16" spans="1:9" ht="13.5" customHeight="1">
      <c r="A16" s="99"/>
      <c r="B16" s="91" t="s">
        <v>200</v>
      </c>
      <c r="C16" s="89">
        <f t="shared" si="0"/>
        <v>467.1</v>
      </c>
      <c r="D16" s="86"/>
      <c r="E16" s="86">
        <v>467.1</v>
      </c>
      <c r="F16" s="86"/>
      <c r="G16" s="59"/>
      <c r="H16" s="64"/>
      <c r="I16" s="64"/>
    </row>
    <row r="17" spans="1:9" ht="17.25" customHeight="1">
      <c r="A17" s="99" t="s">
        <v>34</v>
      </c>
      <c r="B17" s="83" t="s">
        <v>204</v>
      </c>
      <c r="C17" s="92">
        <f t="shared" si="0"/>
        <v>420</v>
      </c>
      <c r="D17" s="86"/>
      <c r="E17" s="86">
        <v>420</v>
      </c>
      <c r="F17" s="86"/>
      <c r="G17" s="59"/>
      <c r="H17" s="59"/>
      <c r="I17" s="59"/>
    </row>
    <row r="18" spans="1:9" ht="17.25" customHeight="1">
      <c r="A18" s="99" t="s">
        <v>37</v>
      </c>
      <c r="B18" s="83" t="s">
        <v>61</v>
      </c>
      <c r="C18" s="92">
        <f t="shared" si="0"/>
        <v>100</v>
      </c>
      <c r="D18" s="86"/>
      <c r="E18" s="86">
        <v>100</v>
      </c>
      <c r="F18" s="86"/>
      <c r="G18" s="59"/>
      <c r="H18" s="59"/>
      <c r="I18" s="59"/>
    </row>
    <row r="19" spans="1:9" ht="55.5" customHeight="1">
      <c r="A19" s="99" t="s">
        <v>38</v>
      </c>
      <c r="B19" s="83" t="s">
        <v>198</v>
      </c>
      <c r="C19" s="92">
        <f t="shared" si="0"/>
        <v>6870</v>
      </c>
      <c r="D19" s="86"/>
      <c r="E19" s="86">
        <v>6870</v>
      </c>
      <c r="F19" s="86"/>
      <c r="G19" s="59"/>
      <c r="H19" s="59"/>
      <c r="I19" s="59"/>
    </row>
    <row r="20" spans="1:9" ht="27" customHeight="1">
      <c r="A20" s="99" t="s">
        <v>39</v>
      </c>
      <c r="B20" s="83" t="s">
        <v>62</v>
      </c>
      <c r="C20" s="92">
        <f t="shared" si="0"/>
        <v>308</v>
      </c>
      <c r="D20" s="86">
        <v>154</v>
      </c>
      <c r="E20" s="86">
        <v>154</v>
      </c>
      <c r="F20" s="86"/>
      <c r="G20" s="59"/>
      <c r="H20" s="59"/>
      <c r="I20" s="59"/>
    </row>
    <row r="21" spans="1:13" ht="25.5" customHeight="1">
      <c r="A21" s="82"/>
      <c r="B21" s="93" t="s">
        <v>58</v>
      </c>
      <c r="C21" s="85">
        <f>SUM(C8,C11,C14,C17,C18,C19,C20)</f>
        <v>29996.1</v>
      </c>
      <c r="D21" s="85">
        <f>SUM(D8,D11,D14,D17,D18,D19,D20)</f>
        <v>8154</v>
      </c>
      <c r="E21" s="85">
        <f>SUM(E8,E11,E14,E17,E18,E19,E20)</f>
        <v>21842.1</v>
      </c>
      <c r="F21" s="85">
        <f>SUM(F8,F11,F14,F17,F18,F19,F20)</f>
        <v>0</v>
      </c>
      <c r="G21" s="59"/>
      <c r="H21" s="59"/>
      <c r="I21" s="59"/>
      <c r="M21" s="65"/>
    </row>
    <row r="22" spans="1:6" ht="12">
      <c r="A22" s="66"/>
      <c r="B22" s="64"/>
      <c r="C22" s="67"/>
      <c r="D22" s="67"/>
      <c r="E22" s="67"/>
      <c r="F22" s="67"/>
    </row>
    <row r="23" spans="1:9" s="42" customFormat="1" ht="15.75" customHeight="1">
      <c r="A23" s="68"/>
      <c r="B23" s="69"/>
      <c r="C23" s="70"/>
      <c r="D23" s="70"/>
      <c r="E23" s="208" t="s">
        <v>110</v>
      </c>
      <c r="F23" s="208"/>
      <c r="G23" s="60"/>
      <c r="H23" s="61"/>
      <c r="I23" s="60"/>
    </row>
    <row r="24" spans="1:9" s="72" customFormat="1" ht="38.25" customHeight="1">
      <c r="A24" s="214" t="s">
        <v>212</v>
      </c>
      <c r="B24" s="214"/>
      <c r="C24" s="214"/>
      <c r="D24" s="214"/>
      <c r="E24" s="214"/>
      <c r="F24" s="214"/>
      <c r="G24" s="71"/>
      <c r="H24" s="71"/>
      <c r="I24" s="60"/>
    </row>
    <row r="25" spans="1:9" s="42" customFormat="1" ht="15">
      <c r="A25" s="73"/>
      <c r="C25" s="74"/>
      <c r="D25" s="74"/>
      <c r="E25" s="60"/>
      <c r="F25" s="97" t="s">
        <v>103</v>
      </c>
      <c r="G25" s="74"/>
      <c r="H25" s="74"/>
      <c r="I25" s="60"/>
    </row>
    <row r="26" spans="1:9" s="42" customFormat="1" ht="18.75" customHeight="1">
      <c r="A26" s="209" t="s">
        <v>29</v>
      </c>
      <c r="B26" s="209" t="s">
        <v>53</v>
      </c>
      <c r="C26" s="209" t="s">
        <v>131</v>
      </c>
      <c r="D26" s="209"/>
      <c r="E26" s="209"/>
      <c r="F26" s="209"/>
      <c r="I26" s="60"/>
    </row>
    <row r="27" spans="1:6" s="42" customFormat="1" ht="42" customHeight="1">
      <c r="A27" s="212"/>
      <c r="B27" s="209"/>
      <c r="C27" s="79" t="s">
        <v>55</v>
      </c>
      <c r="D27" s="79" t="s">
        <v>132</v>
      </c>
      <c r="E27" s="79" t="s">
        <v>56</v>
      </c>
      <c r="F27" s="79" t="s">
        <v>57</v>
      </c>
    </row>
    <row r="28" spans="1:6" s="42" customFormat="1" ht="29.25" customHeight="1">
      <c r="A28" s="79">
        <v>1</v>
      </c>
      <c r="B28" s="140" t="s">
        <v>52</v>
      </c>
      <c r="C28" s="85">
        <f>SUM(C29:C30)</f>
        <v>292.06732999999997</v>
      </c>
      <c r="D28" s="85">
        <f>SUM(D29:D30)</f>
        <v>0</v>
      </c>
      <c r="E28" s="85">
        <f>SUM(E29:E30)</f>
        <v>292.06732999999997</v>
      </c>
      <c r="F28" s="85">
        <f>SUM(F29:F30)</f>
        <v>0</v>
      </c>
    </row>
    <row r="29" spans="1:6" s="42" customFormat="1" ht="22.5" customHeight="1">
      <c r="A29" s="94"/>
      <c r="B29" s="88" t="s">
        <v>209</v>
      </c>
      <c r="C29" s="90">
        <f>SUM(E29:F29)</f>
        <v>260.67821</v>
      </c>
      <c r="D29" s="90"/>
      <c r="E29" s="90">
        <f>260678.21/1000</f>
        <v>260.67821</v>
      </c>
      <c r="F29" s="90"/>
    </row>
    <row r="30" spans="1:6" s="42" customFormat="1" ht="21" customHeight="1">
      <c r="A30" s="95"/>
      <c r="B30" s="88" t="s">
        <v>210</v>
      </c>
      <c r="C30" s="90">
        <f>SUM(E30:F30)</f>
        <v>31.38912</v>
      </c>
      <c r="D30" s="90"/>
      <c r="E30" s="90">
        <f>31389.12/1000</f>
        <v>31.38912</v>
      </c>
      <c r="F30" s="90"/>
    </row>
    <row r="31" spans="1:6" s="75" customFormat="1" ht="33" customHeight="1">
      <c r="A31" s="79">
        <v>2</v>
      </c>
      <c r="B31" s="83" t="s">
        <v>213</v>
      </c>
      <c r="C31" s="85">
        <f>SUM(E31:F31)</f>
        <v>91.9708</v>
      </c>
      <c r="D31" s="87"/>
      <c r="E31" s="87">
        <f>91970.8/1000</f>
        <v>91.9708</v>
      </c>
      <c r="F31" s="87"/>
    </row>
    <row r="32" spans="1:6" s="75" customFormat="1" ht="49.5" customHeight="1">
      <c r="A32" s="79">
        <v>3</v>
      </c>
      <c r="B32" s="140" t="s">
        <v>133</v>
      </c>
      <c r="C32" s="85">
        <f>D32+E32+F32</f>
        <v>120.48802</v>
      </c>
      <c r="D32" s="87">
        <f>60244.01/1000</f>
        <v>60.24401</v>
      </c>
      <c r="E32" s="87">
        <f>60244.01/1000</f>
        <v>60.24401</v>
      </c>
      <c r="F32" s="87"/>
    </row>
    <row r="33" spans="1:6" s="42" customFormat="1" ht="21.75" customHeight="1">
      <c r="A33" s="211" t="s">
        <v>58</v>
      </c>
      <c r="B33" s="211"/>
      <c r="C33" s="85">
        <f>C28+C31+C32</f>
        <v>504.52615</v>
      </c>
      <c r="D33" s="85">
        <f>D28+D31+D32</f>
        <v>60.24401</v>
      </c>
      <c r="E33" s="85">
        <f>E28+E31+E32</f>
        <v>444.28213999999997</v>
      </c>
      <c r="F33" s="85">
        <f>F28+F31+F32</f>
        <v>0</v>
      </c>
    </row>
  </sheetData>
  <sheetProtection/>
  <mergeCells count="15">
    <mergeCell ref="A33:B33"/>
    <mergeCell ref="A26:A27"/>
    <mergeCell ref="B26:B27"/>
    <mergeCell ref="A2:F2"/>
    <mergeCell ref="C26:F26"/>
    <mergeCell ref="E23:F23"/>
    <mergeCell ref="A24:F24"/>
    <mergeCell ref="D5:D6"/>
    <mergeCell ref="E5:E6"/>
    <mergeCell ref="F5:F6"/>
    <mergeCell ref="E1:F1"/>
    <mergeCell ref="C4:F4"/>
    <mergeCell ref="A4:A6"/>
    <mergeCell ref="B4:B6"/>
    <mergeCell ref="C5:C6"/>
  </mergeCells>
  <printOptions/>
  <pageMargins left="0.7480314960629921" right="0.3937007874015748" top="0.3937007874015748" bottom="0.3937007874015748" header="0.3937007874015748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3" activeCellId="1" sqref="C18 C23"/>
    </sheetView>
  </sheetViews>
  <sheetFormatPr defaultColWidth="9.33203125" defaultRowHeight="12.75"/>
  <cols>
    <col min="1" max="1" width="4.5" style="101" customWidth="1"/>
    <col min="2" max="2" width="55.33203125" style="101" customWidth="1"/>
    <col min="3" max="4" width="14.33203125" style="102" customWidth="1"/>
    <col min="5" max="5" width="13.33203125" style="102" customWidth="1"/>
    <col min="6" max="6" width="16.33203125" style="101" customWidth="1"/>
    <col min="7" max="7" width="8.83203125" style="101" customWidth="1"/>
    <col min="8" max="8" width="15" style="101" customWidth="1"/>
    <col min="9" max="16384" width="9.33203125" style="101" customWidth="1"/>
  </cols>
  <sheetData>
    <row r="1" spans="6:8" ht="15.75">
      <c r="F1" s="119" t="s">
        <v>112</v>
      </c>
      <c r="G1" s="104"/>
      <c r="H1" s="103"/>
    </row>
    <row r="2" spans="1:8" ht="38.25" customHeight="1">
      <c r="A2" s="215" t="s">
        <v>219</v>
      </c>
      <c r="B2" s="215"/>
      <c r="C2" s="215"/>
      <c r="D2" s="215"/>
      <c r="E2" s="215"/>
      <c r="F2" s="215"/>
      <c r="G2" s="105"/>
      <c r="H2" s="105"/>
    </row>
    <row r="3" ht="15.75">
      <c r="F3" s="106" t="s">
        <v>64</v>
      </c>
    </row>
    <row r="4" spans="1:6" ht="17.25" customHeight="1">
      <c r="A4" s="216" t="s">
        <v>30</v>
      </c>
      <c r="B4" s="216" t="s">
        <v>63</v>
      </c>
      <c r="C4" s="216" t="s">
        <v>128</v>
      </c>
      <c r="D4" s="216"/>
      <c r="E4" s="216"/>
      <c r="F4" s="216"/>
    </row>
    <row r="5" spans="1:6" ht="15.75" customHeight="1">
      <c r="A5" s="216"/>
      <c r="B5" s="216"/>
      <c r="C5" s="209" t="s">
        <v>55</v>
      </c>
      <c r="D5" s="216" t="s">
        <v>59</v>
      </c>
      <c r="E5" s="216"/>
      <c r="F5" s="216"/>
    </row>
    <row r="6" spans="1:6" ht="45.75" customHeight="1">
      <c r="A6" s="216"/>
      <c r="B6" s="216"/>
      <c r="C6" s="209"/>
      <c r="D6" s="100" t="s">
        <v>79</v>
      </c>
      <c r="E6" s="100" t="s">
        <v>60</v>
      </c>
      <c r="F6" s="100" t="s">
        <v>65</v>
      </c>
    </row>
    <row r="7" spans="1:6" ht="34.5" customHeight="1">
      <c r="A7" s="100">
        <v>1</v>
      </c>
      <c r="B7" s="127" t="s">
        <v>215</v>
      </c>
      <c r="C7" s="130">
        <f>SUM(D7:F7)</f>
        <v>1519.4</v>
      </c>
      <c r="D7" s="85">
        <f>SUM(D8:D16)</f>
        <v>600</v>
      </c>
      <c r="E7" s="85">
        <f>SUM(E8:E16)</f>
        <v>919.4</v>
      </c>
      <c r="F7" s="85">
        <f>SUM(F8:F16)</f>
        <v>0</v>
      </c>
    </row>
    <row r="8" spans="1:6" ht="33" customHeight="1">
      <c r="A8" s="126"/>
      <c r="B8" s="120" t="s">
        <v>190</v>
      </c>
      <c r="C8" s="110">
        <f>SUM(D8:F8)</f>
        <v>300</v>
      </c>
      <c r="D8" s="110"/>
      <c r="E8" s="111">
        <v>300</v>
      </c>
      <c r="F8" s="111">
        <f>SUM(F9:F11)</f>
        <v>0</v>
      </c>
    </row>
    <row r="9" spans="1:6" ht="30" customHeight="1">
      <c r="A9" s="112"/>
      <c r="B9" s="121" t="s">
        <v>192</v>
      </c>
      <c r="C9" s="110">
        <f aca="true" t="shared" si="0" ref="C9:C17">SUM(D9:F9)</f>
        <v>21.6</v>
      </c>
      <c r="D9" s="110"/>
      <c r="E9" s="110">
        <v>21.6</v>
      </c>
      <c r="F9" s="113"/>
    </row>
    <row r="10" spans="1:6" ht="30.75" customHeight="1">
      <c r="A10" s="114"/>
      <c r="B10" s="122" t="s">
        <v>214</v>
      </c>
      <c r="C10" s="110">
        <f t="shared" si="0"/>
        <v>600</v>
      </c>
      <c r="D10" s="110">
        <f>400+200</f>
        <v>600</v>
      </c>
      <c r="E10" s="110">
        <v>0</v>
      </c>
      <c r="F10" s="113"/>
    </row>
    <row r="11" spans="1:6" ht="29.25" customHeight="1">
      <c r="A11" s="112"/>
      <c r="B11" s="121" t="s">
        <v>191</v>
      </c>
      <c r="C11" s="110">
        <f t="shared" si="0"/>
        <v>27</v>
      </c>
      <c r="D11" s="110"/>
      <c r="E11" s="110">
        <v>27</v>
      </c>
      <c r="F11" s="113"/>
    </row>
    <row r="12" spans="1:6" ht="30.75" customHeight="1">
      <c r="A12" s="112"/>
      <c r="B12" s="121" t="s">
        <v>194</v>
      </c>
      <c r="C12" s="110">
        <f t="shared" si="0"/>
        <v>14.4</v>
      </c>
      <c r="D12" s="110"/>
      <c r="E12" s="110">
        <v>14.4</v>
      </c>
      <c r="F12" s="113"/>
    </row>
    <row r="13" spans="1:6" ht="30.75" customHeight="1">
      <c r="A13" s="112"/>
      <c r="B13" s="121" t="s">
        <v>195</v>
      </c>
      <c r="C13" s="110">
        <f t="shared" si="0"/>
        <v>14.4</v>
      </c>
      <c r="D13" s="110"/>
      <c r="E13" s="110">
        <v>14.4</v>
      </c>
      <c r="F13" s="113"/>
    </row>
    <row r="14" spans="1:6" ht="24" customHeight="1">
      <c r="A14" s="112"/>
      <c r="B14" s="121" t="s">
        <v>196</v>
      </c>
      <c r="C14" s="110">
        <f t="shared" si="0"/>
        <v>500</v>
      </c>
      <c r="D14" s="110"/>
      <c r="E14" s="110">
        <v>500</v>
      </c>
      <c r="F14" s="113"/>
    </row>
    <row r="15" spans="1:6" ht="28.5" customHeight="1">
      <c r="A15" s="112"/>
      <c r="B15" s="123" t="s">
        <v>197</v>
      </c>
      <c r="C15" s="110">
        <f t="shared" si="0"/>
        <v>15</v>
      </c>
      <c r="D15" s="110"/>
      <c r="E15" s="110">
        <v>15</v>
      </c>
      <c r="F15" s="113"/>
    </row>
    <row r="16" spans="1:6" s="135" customFormat="1" ht="30" customHeight="1">
      <c r="A16" s="131"/>
      <c r="B16" s="132" t="s">
        <v>193</v>
      </c>
      <c r="C16" s="133">
        <f t="shared" si="0"/>
        <v>27</v>
      </c>
      <c r="D16" s="133"/>
      <c r="E16" s="133">
        <v>27</v>
      </c>
      <c r="F16" s="134"/>
    </row>
    <row r="17" spans="1:6" ht="31.5" customHeight="1">
      <c r="A17" s="128" t="s">
        <v>31</v>
      </c>
      <c r="B17" s="129" t="s">
        <v>216</v>
      </c>
      <c r="C17" s="130">
        <f t="shared" si="0"/>
        <v>1980</v>
      </c>
      <c r="D17" s="133"/>
      <c r="E17" s="133">
        <v>1980</v>
      </c>
      <c r="F17" s="134">
        <v>0</v>
      </c>
    </row>
    <row r="18" spans="1:6" ht="18.75" customHeight="1">
      <c r="A18" s="112"/>
      <c r="B18" s="124" t="s">
        <v>68</v>
      </c>
      <c r="C18" s="115">
        <f>C7+C17</f>
        <v>3499.4</v>
      </c>
      <c r="D18" s="115">
        <f>D7+D17</f>
        <v>600</v>
      </c>
      <c r="E18" s="115">
        <f>E7+E17</f>
        <v>2899.4</v>
      </c>
      <c r="F18" s="115">
        <f>F7+F17</f>
        <v>0</v>
      </c>
    </row>
    <row r="19" spans="1:6" ht="18.75" customHeight="1">
      <c r="A19" s="112" t="s">
        <v>32</v>
      </c>
      <c r="B19" s="121" t="s">
        <v>67</v>
      </c>
      <c r="C19" s="130">
        <f>D19+E19+F19</f>
        <v>3000</v>
      </c>
      <c r="D19" s="110">
        <v>3000</v>
      </c>
      <c r="E19" s="110">
        <v>0</v>
      </c>
      <c r="F19" s="111"/>
    </row>
    <row r="20" spans="1:6" ht="18.75" customHeight="1">
      <c r="A20" s="112" t="s">
        <v>33</v>
      </c>
      <c r="B20" s="121" t="s">
        <v>66</v>
      </c>
      <c r="C20" s="130">
        <f>SUM(E20:F20)</f>
        <v>124.6</v>
      </c>
      <c r="D20" s="110">
        <v>0</v>
      </c>
      <c r="E20" s="110">
        <v>124.6</v>
      </c>
      <c r="F20" s="111"/>
    </row>
    <row r="21" spans="1:6" s="139" customFormat="1" ht="18.75" customHeight="1">
      <c r="A21" s="136"/>
      <c r="B21" s="137" t="s">
        <v>218</v>
      </c>
      <c r="C21" s="138">
        <f>C19+C20</f>
        <v>3124.6</v>
      </c>
      <c r="D21" s="138">
        <f>D19+D20</f>
        <v>3000</v>
      </c>
      <c r="E21" s="138">
        <f>E19+E20</f>
        <v>124.6</v>
      </c>
      <c r="F21" s="138">
        <f>F19+F20</f>
        <v>0</v>
      </c>
    </row>
    <row r="22" spans="1:6" ht="44.25" customHeight="1">
      <c r="A22" s="112" t="s">
        <v>34</v>
      </c>
      <c r="B22" s="120" t="s">
        <v>217</v>
      </c>
      <c r="C22" s="130">
        <f>SUM(E22:F22)</f>
        <v>150</v>
      </c>
      <c r="D22" s="110"/>
      <c r="E22" s="110">
        <v>150</v>
      </c>
      <c r="F22" s="117"/>
    </row>
    <row r="23" spans="1:6" ht="31.5" customHeight="1">
      <c r="A23" s="118">
        <v>6</v>
      </c>
      <c r="B23" s="121" t="s">
        <v>69</v>
      </c>
      <c r="C23" s="130">
        <f>SUM(E23:F23)</f>
        <v>1181.3</v>
      </c>
      <c r="D23" s="110"/>
      <c r="E23" s="110">
        <v>1181.3</v>
      </c>
      <c r="F23" s="117"/>
    </row>
    <row r="24" spans="1:6" ht="15.75">
      <c r="A24" s="118">
        <v>7</v>
      </c>
      <c r="B24" s="121" t="s">
        <v>70</v>
      </c>
      <c r="C24" s="130">
        <f>SUM(E24:F24)</f>
        <v>23</v>
      </c>
      <c r="D24" s="110"/>
      <c r="E24" s="110">
        <v>23</v>
      </c>
      <c r="F24" s="117"/>
    </row>
    <row r="25" spans="1:6" ht="21.75" customHeight="1">
      <c r="A25" s="109"/>
      <c r="B25" s="125" t="s">
        <v>71</v>
      </c>
      <c r="C25" s="116">
        <f>C18+C21+C22+C23+C24</f>
        <v>7978.3</v>
      </c>
      <c r="D25" s="116">
        <f>D21+D22+D23+D24+D18</f>
        <v>3600</v>
      </c>
      <c r="E25" s="116">
        <f>E24+E23+E22+E21+E18</f>
        <v>4378.3</v>
      </c>
      <c r="F25" s="116">
        <f>F18+F21+F22+F23+F24</f>
        <v>0</v>
      </c>
    </row>
    <row r="26" spans="3:6" ht="15.75">
      <c r="C26" s="107"/>
      <c r="D26" s="107"/>
      <c r="E26" s="107"/>
      <c r="F26" s="108"/>
    </row>
  </sheetData>
  <sheetProtection/>
  <mergeCells count="6">
    <mergeCell ref="A2:F2"/>
    <mergeCell ref="C4:F4"/>
    <mergeCell ref="B4:B6"/>
    <mergeCell ref="A4:A6"/>
    <mergeCell ref="C5:C6"/>
    <mergeCell ref="D5:F5"/>
  </mergeCells>
  <printOptions/>
  <pageMargins left="0.8267716535433072" right="0.1968503937007874" top="0.3937007874015748" bottom="0.1968503937007874" header="0.4724409448818898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6">
      <selection activeCell="B42" sqref="B42"/>
    </sheetView>
  </sheetViews>
  <sheetFormatPr defaultColWidth="9.33203125" defaultRowHeight="12.75"/>
  <cols>
    <col min="1" max="1" width="5" style="35" customWidth="1"/>
    <col min="2" max="2" width="72.66015625" style="0" customWidth="1"/>
    <col min="3" max="3" width="10.5" style="0" customWidth="1"/>
    <col min="4" max="4" width="14.5" style="0" customWidth="1"/>
    <col min="5" max="5" width="12.66015625" style="0" customWidth="1"/>
    <col min="6" max="6" width="13.5" style="0" customWidth="1"/>
  </cols>
  <sheetData>
    <row r="1" spans="1:8" ht="15.75">
      <c r="A1" s="106"/>
      <c r="B1" s="101"/>
      <c r="C1" s="102"/>
      <c r="D1" s="102"/>
      <c r="E1" s="102"/>
      <c r="F1" s="148" t="s">
        <v>113</v>
      </c>
      <c r="G1" s="36"/>
      <c r="H1" s="37"/>
    </row>
    <row r="2" spans="1:6" ht="19.5" customHeight="1">
      <c r="A2" s="197" t="s">
        <v>228</v>
      </c>
      <c r="B2" s="198"/>
      <c r="C2" s="198"/>
      <c r="D2" s="198"/>
      <c r="E2" s="198"/>
      <c r="F2" s="198"/>
    </row>
    <row r="3" spans="1:6" ht="15" customHeight="1">
      <c r="A3" s="198"/>
      <c r="B3" s="198"/>
      <c r="C3" s="198"/>
      <c r="D3" s="198"/>
      <c r="E3" s="198"/>
      <c r="F3" s="198"/>
    </row>
    <row r="4" spans="3:8" ht="15.75">
      <c r="C4" s="5"/>
      <c r="D4" s="5"/>
      <c r="E4" s="5"/>
      <c r="F4" s="149" t="s">
        <v>64</v>
      </c>
      <c r="H4" s="3"/>
    </row>
    <row r="5" spans="1:8" s="18" customFormat="1" ht="17.25" customHeight="1">
      <c r="A5" s="216" t="s">
        <v>30</v>
      </c>
      <c r="B5" s="216" t="s">
        <v>63</v>
      </c>
      <c r="C5" s="216" t="s">
        <v>128</v>
      </c>
      <c r="D5" s="216"/>
      <c r="E5" s="216"/>
      <c r="F5" s="216"/>
      <c r="H5" s="3"/>
    </row>
    <row r="6" spans="1:8" s="18" customFormat="1" ht="15.75" customHeight="1">
      <c r="A6" s="216"/>
      <c r="B6" s="216"/>
      <c r="C6" s="199" t="s">
        <v>55</v>
      </c>
      <c r="D6" s="216" t="s">
        <v>59</v>
      </c>
      <c r="E6" s="216"/>
      <c r="F6" s="216"/>
      <c r="H6" s="3"/>
    </row>
    <row r="7" spans="1:8" s="18" customFormat="1" ht="64.5" customHeight="1">
      <c r="A7" s="216"/>
      <c r="B7" s="216"/>
      <c r="C7" s="199"/>
      <c r="D7" s="100" t="s">
        <v>79</v>
      </c>
      <c r="E7" s="100" t="s">
        <v>60</v>
      </c>
      <c r="F7" s="100" t="s">
        <v>65</v>
      </c>
      <c r="H7" s="3"/>
    </row>
    <row r="8" spans="1:6" ht="26.25" customHeight="1">
      <c r="A8" s="143">
        <v>1</v>
      </c>
      <c r="B8" s="144" t="s">
        <v>72</v>
      </c>
      <c r="C8" s="134">
        <f>D8+E8+F8</f>
        <v>197</v>
      </c>
      <c r="D8" s="134"/>
      <c r="E8" s="133">
        <v>97.5</v>
      </c>
      <c r="F8" s="133">
        <v>99.5</v>
      </c>
    </row>
    <row r="9" spans="1:6" ht="24.75" customHeight="1">
      <c r="A9" s="143">
        <v>2</v>
      </c>
      <c r="B9" s="144" t="s">
        <v>221</v>
      </c>
      <c r="C9" s="134">
        <f>SUM(D9:F9)</f>
        <v>181.5</v>
      </c>
      <c r="D9" s="134"/>
      <c r="E9" s="133">
        <f>SUM(E10:E11)</f>
        <v>181.5</v>
      </c>
      <c r="F9" s="133"/>
    </row>
    <row r="10" spans="1:6" ht="31.5" customHeight="1">
      <c r="A10" s="143"/>
      <c r="B10" s="144" t="s">
        <v>222</v>
      </c>
      <c r="C10" s="134">
        <f aca="true" t="shared" si="0" ref="C10:C23">SUM(D10:F10)</f>
        <v>82.5</v>
      </c>
      <c r="D10" s="134"/>
      <c r="E10" s="133">
        <v>82.5</v>
      </c>
      <c r="F10" s="133"/>
    </row>
    <row r="11" spans="1:6" ht="21.75" customHeight="1">
      <c r="A11" s="143"/>
      <c r="B11" s="144" t="s">
        <v>223</v>
      </c>
      <c r="C11" s="134">
        <f t="shared" si="0"/>
        <v>99</v>
      </c>
      <c r="D11" s="134"/>
      <c r="E11" s="133">
        <v>99</v>
      </c>
      <c r="F11" s="133"/>
    </row>
    <row r="12" spans="1:6" ht="21" customHeight="1">
      <c r="A12" s="143">
        <v>3</v>
      </c>
      <c r="B12" s="144" t="s">
        <v>73</v>
      </c>
      <c r="C12" s="134">
        <f t="shared" si="0"/>
        <v>350</v>
      </c>
      <c r="D12" s="134"/>
      <c r="E12" s="133">
        <v>350</v>
      </c>
      <c r="F12" s="133"/>
    </row>
    <row r="13" spans="1:6" ht="23.25" customHeight="1">
      <c r="A13" s="143">
        <v>4</v>
      </c>
      <c r="B13" s="144" t="s">
        <v>127</v>
      </c>
      <c r="C13" s="134">
        <f t="shared" si="0"/>
        <v>60</v>
      </c>
      <c r="D13" s="134"/>
      <c r="E13" s="133">
        <v>60</v>
      </c>
      <c r="F13" s="133"/>
    </row>
    <row r="14" spans="1:6" ht="25.5" customHeight="1" collapsed="1">
      <c r="A14" s="143">
        <v>5</v>
      </c>
      <c r="B14" s="144" t="s">
        <v>220</v>
      </c>
      <c r="C14" s="134">
        <f t="shared" si="0"/>
        <v>51.6</v>
      </c>
      <c r="D14" s="134"/>
      <c r="E14" s="133">
        <v>51.6</v>
      </c>
      <c r="F14" s="133"/>
    </row>
    <row r="15" spans="1:6" ht="21.75" customHeight="1">
      <c r="A15" s="143">
        <v>6</v>
      </c>
      <c r="B15" s="144" t="s">
        <v>74</v>
      </c>
      <c r="C15" s="134">
        <f t="shared" si="0"/>
        <v>99.7</v>
      </c>
      <c r="D15" s="134"/>
      <c r="E15" s="133">
        <v>99.7</v>
      </c>
      <c r="F15" s="133"/>
    </row>
    <row r="16" spans="1:7" ht="63.75" customHeight="1">
      <c r="A16" s="142">
        <v>7</v>
      </c>
      <c r="B16" s="141" t="s">
        <v>226</v>
      </c>
      <c r="C16" s="134">
        <f t="shared" si="0"/>
        <v>586.4</v>
      </c>
      <c r="D16" s="133"/>
      <c r="E16" s="133">
        <f>273.3+37.2+123+152.9</f>
        <v>586.4</v>
      </c>
      <c r="F16" s="133"/>
      <c r="G16" s="78"/>
    </row>
    <row r="17" spans="1:6" ht="60.75" customHeight="1">
      <c r="A17" s="142">
        <v>8</v>
      </c>
      <c r="B17" s="141" t="s">
        <v>225</v>
      </c>
      <c r="C17" s="134">
        <f t="shared" si="0"/>
        <v>121.8</v>
      </c>
      <c r="D17" s="133"/>
      <c r="E17" s="133">
        <v>121.8</v>
      </c>
      <c r="F17" s="133"/>
    </row>
    <row r="18" spans="1:6" ht="22.5" customHeight="1">
      <c r="A18" s="143">
        <v>9</v>
      </c>
      <c r="B18" s="151" t="s">
        <v>134</v>
      </c>
      <c r="C18" s="134">
        <f t="shared" si="0"/>
        <v>120</v>
      </c>
      <c r="D18" s="133"/>
      <c r="E18" s="145">
        <v>120</v>
      </c>
      <c r="F18" s="145"/>
    </row>
    <row r="19" spans="1:6" ht="22.5" customHeight="1">
      <c r="A19" s="143">
        <v>10</v>
      </c>
      <c r="B19" s="151" t="s">
        <v>135</v>
      </c>
      <c r="C19" s="134">
        <f t="shared" si="0"/>
        <v>200</v>
      </c>
      <c r="D19" s="133"/>
      <c r="E19" s="145">
        <v>200</v>
      </c>
      <c r="F19" s="145"/>
    </row>
    <row r="20" spans="1:6" ht="22.5" customHeight="1">
      <c r="A20" s="143">
        <v>11</v>
      </c>
      <c r="B20" s="151" t="s">
        <v>136</v>
      </c>
      <c r="C20" s="134">
        <f t="shared" si="0"/>
        <v>20</v>
      </c>
      <c r="D20" s="133"/>
      <c r="E20" s="145">
        <v>20</v>
      </c>
      <c r="F20" s="145"/>
    </row>
    <row r="21" spans="1:6" ht="22.5" customHeight="1">
      <c r="A21" s="143">
        <v>12</v>
      </c>
      <c r="B21" s="151" t="s">
        <v>227</v>
      </c>
      <c r="C21" s="134">
        <f t="shared" si="0"/>
        <v>50</v>
      </c>
      <c r="D21" s="133"/>
      <c r="E21" s="145">
        <v>50</v>
      </c>
      <c r="F21" s="147"/>
    </row>
    <row r="22" spans="1:6" ht="22.5" customHeight="1">
      <c r="A22" s="143">
        <v>13</v>
      </c>
      <c r="B22" s="151" t="s">
        <v>224</v>
      </c>
      <c r="C22" s="134">
        <f t="shared" si="0"/>
        <v>70</v>
      </c>
      <c r="D22" s="133"/>
      <c r="E22" s="145">
        <v>70</v>
      </c>
      <c r="F22" s="147"/>
    </row>
    <row r="23" spans="1:6" ht="33.75" customHeight="1">
      <c r="A23" s="143">
        <v>14</v>
      </c>
      <c r="B23" s="144" t="s">
        <v>75</v>
      </c>
      <c r="C23" s="134">
        <f t="shared" si="0"/>
        <v>120.4</v>
      </c>
      <c r="D23" s="145">
        <v>60.2</v>
      </c>
      <c r="E23" s="145">
        <v>60.2</v>
      </c>
      <c r="F23" s="147"/>
    </row>
    <row r="24" spans="1:6" ht="21.75" customHeight="1">
      <c r="A24" s="217" t="s">
        <v>58</v>
      </c>
      <c r="B24" s="218"/>
      <c r="C24" s="147">
        <f>SUM(C8:C9,C12:C23)</f>
        <v>2228.4</v>
      </c>
      <c r="D24" s="147">
        <f>SUM(D8:D9,D12:D23)</f>
        <v>60.2</v>
      </c>
      <c r="E24" s="147">
        <f>SUM(E8:E9,E12:E23)</f>
        <v>2068.7</v>
      </c>
      <c r="F24" s="147">
        <f>SUM(F8:F9,F12:F23)</f>
        <v>99.5</v>
      </c>
    </row>
    <row r="25" spans="1:6" ht="12.75">
      <c r="A25" s="8"/>
      <c r="B25" s="7"/>
      <c r="C25" s="8"/>
      <c r="D25" s="8"/>
      <c r="E25" s="8"/>
      <c r="F25" s="8"/>
    </row>
    <row r="26" spans="1:6" ht="12.75">
      <c r="A26" s="8"/>
      <c r="B26" s="7"/>
      <c r="C26" s="8"/>
      <c r="D26" s="8"/>
      <c r="E26" s="8"/>
      <c r="F26" s="8"/>
    </row>
    <row r="27" spans="1:6" ht="12.75">
      <c r="A27" s="8"/>
      <c r="B27" s="7"/>
      <c r="C27" s="8"/>
      <c r="D27" s="8"/>
      <c r="E27" s="8"/>
      <c r="F27" s="8"/>
    </row>
    <row r="28" spans="1:8" s="101" customFormat="1" ht="15.75">
      <c r="A28" s="106"/>
      <c r="C28" s="102"/>
      <c r="D28" s="102"/>
      <c r="E28" s="102"/>
      <c r="F28" s="148" t="s">
        <v>116</v>
      </c>
      <c r="G28" s="150"/>
      <c r="H28" s="37"/>
    </row>
    <row r="29" spans="1:6" s="101" customFormat="1" ht="19.5" customHeight="1">
      <c r="A29" s="197" t="s">
        <v>229</v>
      </c>
      <c r="B29" s="198"/>
      <c r="C29" s="198"/>
      <c r="D29" s="198"/>
      <c r="E29" s="198"/>
      <c r="F29" s="198"/>
    </row>
    <row r="30" spans="1:6" s="101" customFormat="1" ht="15" customHeight="1">
      <c r="A30" s="198"/>
      <c r="B30" s="198"/>
      <c r="C30" s="198"/>
      <c r="D30" s="198"/>
      <c r="E30" s="198"/>
      <c r="F30" s="198"/>
    </row>
    <row r="31" spans="3:8" ht="15.75">
      <c r="C31" s="5"/>
      <c r="D31" s="5"/>
      <c r="E31" s="5"/>
      <c r="F31" s="149" t="s">
        <v>64</v>
      </c>
      <c r="H31" s="3"/>
    </row>
    <row r="32" spans="1:8" s="18" customFormat="1" ht="17.25" customHeight="1">
      <c r="A32" s="216" t="s">
        <v>30</v>
      </c>
      <c r="B32" s="216" t="s">
        <v>63</v>
      </c>
      <c r="C32" s="216" t="s">
        <v>128</v>
      </c>
      <c r="D32" s="216"/>
      <c r="E32" s="216"/>
      <c r="F32" s="216"/>
      <c r="H32" s="3"/>
    </row>
    <row r="33" spans="1:8" s="18" customFormat="1" ht="15.75" customHeight="1">
      <c r="A33" s="216"/>
      <c r="B33" s="216"/>
      <c r="C33" s="199" t="s">
        <v>55</v>
      </c>
      <c r="D33" s="216" t="s">
        <v>59</v>
      </c>
      <c r="E33" s="216"/>
      <c r="F33" s="216"/>
      <c r="H33" s="3"/>
    </row>
    <row r="34" spans="1:8" s="18" customFormat="1" ht="48" customHeight="1">
      <c r="A34" s="216"/>
      <c r="B34" s="216"/>
      <c r="C34" s="199"/>
      <c r="D34" s="100" t="s">
        <v>79</v>
      </c>
      <c r="E34" s="100" t="s">
        <v>60</v>
      </c>
      <c r="F34" s="100" t="s">
        <v>65</v>
      </c>
      <c r="H34" s="3"/>
    </row>
    <row r="35" spans="1:6" ht="30">
      <c r="A35" s="143">
        <v>1</v>
      </c>
      <c r="B35" s="144" t="s">
        <v>75</v>
      </c>
      <c r="C35" s="152">
        <f>SUM(D35:F35)</f>
        <v>330.2</v>
      </c>
      <c r="D35" s="152">
        <v>165.1</v>
      </c>
      <c r="E35" s="152">
        <v>165.1</v>
      </c>
      <c r="F35" s="153"/>
    </row>
    <row r="36" spans="1:6" ht="15">
      <c r="A36" s="143">
        <v>2</v>
      </c>
      <c r="B36" s="144" t="s">
        <v>76</v>
      </c>
      <c r="C36" s="152">
        <f aca="true" t="shared" si="1" ref="C36:C41">SUM(D36:F36)</f>
        <v>8000</v>
      </c>
      <c r="D36" s="154"/>
      <c r="E36" s="154">
        <v>8000</v>
      </c>
      <c r="F36" s="153"/>
    </row>
    <row r="37" spans="1:6" ht="15">
      <c r="A37" s="143">
        <v>3</v>
      </c>
      <c r="B37" s="144" t="s">
        <v>77</v>
      </c>
      <c r="C37" s="152">
        <f t="shared" si="1"/>
        <v>316.9</v>
      </c>
      <c r="D37" s="154"/>
      <c r="E37" s="154"/>
      <c r="F37" s="153">
        <v>316.9</v>
      </c>
    </row>
    <row r="38" spans="1:6" ht="15">
      <c r="A38" s="143">
        <v>4</v>
      </c>
      <c r="B38" s="144" t="s">
        <v>252</v>
      </c>
      <c r="C38" s="152">
        <f t="shared" si="1"/>
        <v>1993.2</v>
      </c>
      <c r="D38" s="154"/>
      <c r="E38" s="154">
        <v>1993.2</v>
      </c>
      <c r="F38" s="153"/>
    </row>
    <row r="39" spans="1:6" ht="15">
      <c r="A39" s="143">
        <v>5</v>
      </c>
      <c r="B39" s="144" t="s">
        <v>129</v>
      </c>
      <c r="C39" s="152">
        <f t="shared" si="1"/>
        <v>500</v>
      </c>
      <c r="D39" s="154"/>
      <c r="E39" s="154">
        <v>500</v>
      </c>
      <c r="F39" s="153"/>
    </row>
    <row r="40" spans="1:6" ht="15">
      <c r="A40" s="143">
        <v>6</v>
      </c>
      <c r="B40" s="144" t="s">
        <v>78</v>
      </c>
      <c r="C40" s="152">
        <f t="shared" si="1"/>
        <v>2868</v>
      </c>
      <c r="D40" s="154"/>
      <c r="E40" s="154">
        <v>2868</v>
      </c>
      <c r="F40" s="153"/>
    </row>
    <row r="41" spans="1:6" ht="15">
      <c r="A41" s="143">
        <v>7</v>
      </c>
      <c r="B41" s="144" t="s">
        <v>253</v>
      </c>
      <c r="C41" s="152">
        <f t="shared" si="1"/>
        <v>300</v>
      </c>
      <c r="D41" s="154"/>
      <c r="E41" s="154">
        <v>150</v>
      </c>
      <c r="F41" s="153">
        <v>150</v>
      </c>
    </row>
    <row r="42" spans="1:6" s="39" customFormat="1" ht="17.25" customHeight="1">
      <c r="A42" s="100"/>
      <c r="B42" s="146" t="s">
        <v>58</v>
      </c>
      <c r="C42" s="155">
        <f>SUM(C35:C41)</f>
        <v>14308.300000000001</v>
      </c>
      <c r="D42" s="155">
        <f>SUM(D35:D41)</f>
        <v>165.1</v>
      </c>
      <c r="E42" s="155">
        <f>SUM(E35:E41)</f>
        <v>13676.300000000001</v>
      </c>
      <c r="F42" s="155">
        <f>SUM(F35:F41)</f>
        <v>466.9</v>
      </c>
    </row>
    <row r="43" spans="1:6" ht="12.75">
      <c r="A43" s="8"/>
      <c r="B43" s="7"/>
      <c r="C43" s="8"/>
      <c r="D43" s="8"/>
      <c r="E43" s="8"/>
      <c r="F43" s="8"/>
    </row>
    <row r="44" spans="1:6" ht="12.75">
      <c r="A44" s="8"/>
      <c r="B44" s="7"/>
      <c r="C44" s="8"/>
      <c r="D44" s="8"/>
      <c r="E44" s="8"/>
      <c r="F44" s="8"/>
    </row>
    <row r="45" spans="1:6" ht="12.75">
      <c r="A45" s="8"/>
      <c r="B45" s="7"/>
      <c r="C45" s="8"/>
      <c r="D45" s="8"/>
      <c r="E45" s="8"/>
      <c r="F45" s="8"/>
    </row>
    <row r="46" spans="1:6" ht="12.75">
      <c r="A46" s="8"/>
      <c r="B46" s="7"/>
      <c r="C46" s="8"/>
      <c r="D46" s="8"/>
      <c r="E46" s="8"/>
      <c r="F46" s="8"/>
    </row>
    <row r="47" spans="1:6" ht="12.75">
      <c r="A47" s="8"/>
      <c r="B47" s="7"/>
      <c r="C47" s="8"/>
      <c r="D47" s="8"/>
      <c r="E47" s="8"/>
      <c r="F47" s="8"/>
    </row>
    <row r="48" spans="1:6" ht="12.75">
      <c r="A48" s="38"/>
      <c r="B48" s="5"/>
      <c r="C48" s="5"/>
      <c r="D48" s="5"/>
      <c r="E48" s="5"/>
      <c r="F48" s="5"/>
    </row>
  </sheetData>
  <sheetProtection/>
  <mergeCells count="13">
    <mergeCell ref="A29:F30"/>
    <mergeCell ref="A32:A34"/>
    <mergeCell ref="B32:B34"/>
    <mergeCell ref="C32:F32"/>
    <mergeCell ref="C33:C34"/>
    <mergeCell ref="D33:F33"/>
    <mergeCell ref="A24:B24"/>
    <mergeCell ref="A2:F3"/>
    <mergeCell ref="A5:A7"/>
    <mergeCell ref="B5:B7"/>
    <mergeCell ref="C5:F5"/>
    <mergeCell ref="C6:C7"/>
    <mergeCell ref="D6:F6"/>
  </mergeCells>
  <printOptions/>
  <pageMargins left="0.76" right="0" top="0.3937007874015748" bottom="0.1968503937007874" header="0.5118110236220472" footer="0.5118110236220472"/>
  <pageSetup fitToHeight="5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B9" sqref="B9"/>
    </sheetView>
  </sheetViews>
  <sheetFormatPr defaultColWidth="9.33203125" defaultRowHeight="12.75"/>
  <cols>
    <col min="1" max="1" width="4.5" style="42" customWidth="1"/>
    <col min="2" max="2" width="60" style="42" customWidth="1"/>
    <col min="3" max="3" width="11.83203125" style="41" customWidth="1"/>
    <col min="4" max="4" width="13.33203125" style="41" customWidth="1"/>
    <col min="5" max="5" width="18.16015625" style="42" customWidth="1"/>
    <col min="6" max="6" width="15.33203125" style="42" customWidth="1"/>
    <col min="7" max="7" width="15" style="42" customWidth="1"/>
    <col min="8" max="8" width="12.5" style="42" customWidth="1"/>
    <col min="9" max="9" width="5.16015625" style="42" customWidth="1"/>
    <col min="10" max="16384" width="9.33203125" style="42" customWidth="1"/>
  </cols>
  <sheetData>
    <row r="1" spans="1:6" ht="15.75">
      <c r="A1" s="156"/>
      <c r="B1" s="157"/>
      <c r="C1" s="158" t="s">
        <v>41</v>
      </c>
      <c r="D1" s="200" t="s">
        <v>118</v>
      </c>
      <c r="E1" s="200"/>
      <c r="F1" s="201"/>
    </row>
    <row r="2" spans="1:6" ht="38.25" customHeight="1">
      <c r="A2" s="202" t="s">
        <v>230</v>
      </c>
      <c r="B2" s="202"/>
      <c r="C2" s="202"/>
      <c r="D2" s="202"/>
      <c r="E2" s="202"/>
      <c r="F2" s="202"/>
    </row>
    <row r="3" spans="1:6" s="161" customFormat="1" ht="15">
      <c r="A3" s="160"/>
      <c r="C3" s="162"/>
      <c r="D3" s="162"/>
      <c r="E3" s="162"/>
      <c r="F3" s="160" t="s">
        <v>64</v>
      </c>
    </row>
    <row r="4" spans="1:6" s="161" customFormat="1" ht="15">
      <c r="A4" s="209" t="s">
        <v>30</v>
      </c>
      <c r="B4" s="209" t="s">
        <v>63</v>
      </c>
      <c r="C4" s="209" t="s">
        <v>128</v>
      </c>
      <c r="D4" s="209"/>
      <c r="E4" s="209"/>
      <c r="F4" s="209"/>
    </row>
    <row r="5" spans="1:6" s="161" customFormat="1" ht="15">
      <c r="A5" s="209"/>
      <c r="B5" s="209"/>
      <c r="C5" s="203" t="s">
        <v>55</v>
      </c>
      <c r="D5" s="209" t="s">
        <v>59</v>
      </c>
      <c r="E5" s="209"/>
      <c r="F5" s="209"/>
    </row>
    <row r="6" spans="1:6" s="161" customFormat="1" ht="57">
      <c r="A6" s="209"/>
      <c r="B6" s="209"/>
      <c r="C6" s="203"/>
      <c r="D6" s="79" t="s">
        <v>79</v>
      </c>
      <c r="E6" s="79" t="s">
        <v>60</v>
      </c>
      <c r="F6" s="79" t="s">
        <v>65</v>
      </c>
    </row>
    <row r="7" spans="1:6" s="161" customFormat="1" ht="15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</row>
    <row r="8" spans="1:6" s="161" customFormat="1" ht="60">
      <c r="A8" s="163">
        <v>1</v>
      </c>
      <c r="B8" s="164" t="s">
        <v>156</v>
      </c>
      <c r="C8" s="165">
        <f aca="true" t="shared" si="0" ref="C8:C42">SUM(D8:F8)</f>
        <v>120</v>
      </c>
      <c r="D8" s="166"/>
      <c r="E8" s="166">
        <v>120</v>
      </c>
      <c r="F8" s="166"/>
    </row>
    <row r="9" spans="1:6" s="161" customFormat="1" ht="30">
      <c r="A9" s="167">
        <v>2</v>
      </c>
      <c r="B9" s="164" t="s">
        <v>157</v>
      </c>
      <c r="C9" s="165">
        <f t="shared" si="0"/>
        <v>1344</v>
      </c>
      <c r="D9" s="168"/>
      <c r="E9" s="168">
        <v>1344</v>
      </c>
      <c r="F9" s="168"/>
    </row>
    <row r="10" spans="1:6" s="161" customFormat="1" ht="45">
      <c r="A10" s="169" t="s">
        <v>32</v>
      </c>
      <c r="B10" s="170" t="s">
        <v>158</v>
      </c>
      <c r="C10" s="165">
        <f t="shared" si="0"/>
        <v>2900</v>
      </c>
      <c r="D10" s="168">
        <v>2030</v>
      </c>
      <c r="E10" s="168">
        <v>580</v>
      </c>
      <c r="F10" s="168">
        <v>290</v>
      </c>
    </row>
    <row r="11" spans="1:6" s="161" customFormat="1" ht="45">
      <c r="A11" s="163">
        <v>4</v>
      </c>
      <c r="B11" s="174" t="s">
        <v>159</v>
      </c>
      <c r="C11" s="165">
        <f t="shared" si="0"/>
        <v>450</v>
      </c>
      <c r="D11" s="168"/>
      <c r="E11" s="168">
        <v>450</v>
      </c>
      <c r="F11" s="168"/>
    </row>
    <row r="12" spans="1:6" s="161" customFormat="1" ht="75">
      <c r="A12" s="169" t="s">
        <v>34</v>
      </c>
      <c r="B12" s="174" t="s">
        <v>160</v>
      </c>
      <c r="C12" s="165">
        <f t="shared" si="0"/>
        <v>450</v>
      </c>
      <c r="D12" s="168"/>
      <c r="E12" s="168">
        <v>450</v>
      </c>
      <c r="F12" s="168"/>
    </row>
    <row r="13" spans="1:6" s="161" customFormat="1" ht="60">
      <c r="A13" s="169" t="s">
        <v>35</v>
      </c>
      <c r="B13" s="174" t="s">
        <v>161</v>
      </c>
      <c r="C13" s="165">
        <f t="shared" si="0"/>
        <v>600</v>
      </c>
      <c r="D13" s="168">
        <v>420</v>
      </c>
      <c r="E13" s="168">
        <v>120</v>
      </c>
      <c r="F13" s="168">
        <v>60</v>
      </c>
    </row>
    <row r="14" spans="1:6" s="161" customFormat="1" ht="60">
      <c r="A14" s="169" t="s">
        <v>36</v>
      </c>
      <c r="B14" s="174" t="s">
        <v>162</v>
      </c>
      <c r="C14" s="165">
        <f t="shared" si="0"/>
        <v>1200</v>
      </c>
      <c r="D14" s="168">
        <v>840</v>
      </c>
      <c r="E14" s="168">
        <v>240</v>
      </c>
      <c r="F14" s="168">
        <v>120</v>
      </c>
    </row>
    <row r="15" spans="1:6" s="161" customFormat="1" ht="45">
      <c r="A15" s="169" t="s">
        <v>37</v>
      </c>
      <c r="B15" s="174" t="s">
        <v>163</v>
      </c>
      <c r="C15" s="165">
        <f t="shared" si="0"/>
        <v>8</v>
      </c>
      <c r="D15" s="168"/>
      <c r="E15" s="168">
        <v>8</v>
      </c>
      <c r="F15" s="168"/>
    </row>
    <row r="16" spans="1:6" s="161" customFormat="1" ht="45">
      <c r="A16" s="169" t="s">
        <v>38</v>
      </c>
      <c r="B16" s="174" t="s">
        <v>164</v>
      </c>
      <c r="C16" s="165">
        <f t="shared" si="0"/>
        <v>250</v>
      </c>
      <c r="D16" s="168"/>
      <c r="E16" s="168">
        <v>225</v>
      </c>
      <c r="F16" s="168">
        <v>25</v>
      </c>
    </row>
    <row r="17" spans="1:6" s="161" customFormat="1" ht="45">
      <c r="A17" s="169" t="s">
        <v>39</v>
      </c>
      <c r="B17" s="174" t="s">
        <v>165</v>
      </c>
      <c r="C17" s="165">
        <f t="shared" si="0"/>
        <v>205</v>
      </c>
      <c r="D17" s="168"/>
      <c r="E17" s="168">
        <v>184.5</v>
      </c>
      <c r="F17" s="168">
        <v>20.5</v>
      </c>
    </row>
    <row r="18" spans="1:6" s="161" customFormat="1" ht="45">
      <c r="A18" s="169" t="s">
        <v>40</v>
      </c>
      <c r="B18" s="174" t="s">
        <v>166</v>
      </c>
      <c r="C18" s="165">
        <f t="shared" si="0"/>
        <v>2000</v>
      </c>
      <c r="D18" s="168">
        <v>1400</v>
      </c>
      <c r="E18" s="168">
        <v>400</v>
      </c>
      <c r="F18" s="168">
        <v>200</v>
      </c>
    </row>
    <row r="19" spans="1:6" s="161" customFormat="1" ht="45">
      <c r="A19" s="169" t="s">
        <v>137</v>
      </c>
      <c r="B19" s="174" t="s">
        <v>167</v>
      </c>
      <c r="C19" s="165">
        <f t="shared" si="0"/>
        <v>2083.1000000000004</v>
      </c>
      <c r="D19" s="168">
        <v>1458.2</v>
      </c>
      <c r="E19" s="168">
        <v>416.6</v>
      </c>
      <c r="F19" s="168">
        <v>208.3</v>
      </c>
    </row>
    <row r="20" spans="1:6" s="161" customFormat="1" ht="30">
      <c r="A20" s="169" t="s">
        <v>138</v>
      </c>
      <c r="B20" s="175" t="s">
        <v>168</v>
      </c>
      <c r="C20" s="165">
        <f t="shared" si="0"/>
        <v>150</v>
      </c>
      <c r="D20" s="168"/>
      <c r="E20" s="168">
        <v>150</v>
      </c>
      <c r="F20" s="168"/>
    </row>
    <row r="21" spans="1:6" s="161" customFormat="1" ht="15">
      <c r="A21" s="169" t="s">
        <v>139</v>
      </c>
      <c r="B21" s="175" t="s">
        <v>80</v>
      </c>
      <c r="C21" s="165">
        <f t="shared" si="0"/>
        <v>80</v>
      </c>
      <c r="D21" s="168"/>
      <c r="E21" s="168">
        <v>80</v>
      </c>
      <c r="F21" s="168"/>
    </row>
    <row r="22" spans="1:6" s="161" customFormat="1" ht="15">
      <c r="A22" s="169" t="s">
        <v>140</v>
      </c>
      <c r="B22" s="175" t="s">
        <v>169</v>
      </c>
      <c r="C22" s="165">
        <f t="shared" si="0"/>
        <v>80</v>
      </c>
      <c r="D22" s="168"/>
      <c r="E22" s="168">
        <v>80</v>
      </c>
      <c r="F22" s="168"/>
    </row>
    <row r="23" spans="1:6" s="161" customFormat="1" ht="45">
      <c r="A23" s="169" t="s">
        <v>18</v>
      </c>
      <c r="B23" s="174" t="s">
        <v>170</v>
      </c>
      <c r="C23" s="165">
        <f t="shared" si="0"/>
        <v>72460</v>
      </c>
      <c r="D23" s="168">
        <v>50722</v>
      </c>
      <c r="E23" s="168">
        <v>21738</v>
      </c>
      <c r="F23" s="168"/>
    </row>
    <row r="24" spans="1:6" s="161" customFormat="1" ht="30">
      <c r="A24" s="169" t="s">
        <v>19</v>
      </c>
      <c r="B24" s="175" t="s">
        <v>171</v>
      </c>
      <c r="C24" s="165">
        <f t="shared" si="0"/>
        <v>1959.3000000000002</v>
      </c>
      <c r="D24" s="168">
        <v>1371.5</v>
      </c>
      <c r="E24" s="168">
        <v>391.9</v>
      </c>
      <c r="F24" s="168">
        <v>195.9</v>
      </c>
    </row>
    <row r="25" spans="1:6" s="161" customFormat="1" ht="45">
      <c r="A25" s="169" t="s">
        <v>141</v>
      </c>
      <c r="B25" s="174" t="s">
        <v>172</v>
      </c>
      <c r="C25" s="165">
        <f t="shared" si="0"/>
        <v>60.86</v>
      </c>
      <c r="D25" s="168"/>
      <c r="E25" s="168">
        <v>54.77</v>
      </c>
      <c r="F25" s="168">
        <v>6.09</v>
      </c>
    </row>
    <row r="26" spans="1:6" s="161" customFormat="1" ht="45">
      <c r="A26" s="169" t="s">
        <v>142</v>
      </c>
      <c r="B26" s="174" t="s">
        <v>173</v>
      </c>
      <c r="C26" s="165">
        <f t="shared" si="0"/>
        <v>138.85</v>
      </c>
      <c r="D26" s="168"/>
      <c r="E26" s="168">
        <v>124.96</v>
      </c>
      <c r="F26" s="168">
        <v>13.89</v>
      </c>
    </row>
    <row r="27" spans="1:6" s="161" customFormat="1" ht="45">
      <c r="A27" s="169" t="s">
        <v>143</v>
      </c>
      <c r="B27" s="174" t="s">
        <v>174</v>
      </c>
      <c r="C27" s="165">
        <f t="shared" si="0"/>
        <v>70.93</v>
      </c>
      <c r="D27" s="168"/>
      <c r="E27" s="168">
        <v>63.84</v>
      </c>
      <c r="F27" s="168">
        <v>7.09</v>
      </c>
    </row>
    <row r="28" spans="1:6" s="161" customFormat="1" ht="45">
      <c r="A28" s="169" t="s">
        <v>144</v>
      </c>
      <c r="B28" s="174" t="s">
        <v>175</v>
      </c>
      <c r="C28" s="165">
        <f t="shared" si="0"/>
        <v>992.84</v>
      </c>
      <c r="D28" s="168">
        <v>694.94</v>
      </c>
      <c r="E28" s="168">
        <v>198.6</v>
      </c>
      <c r="F28" s="168">
        <v>99.3</v>
      </c>
    </row>
    <row r="29" spans="1:6" s="161" customFormat="1" ht="45">
      <c r="A29" s="169" t="s">
        <v>20</v>
      </c>
      <c r="B29" s="174" t="s">
        <v>176</v>
      </c>
      <c r="C29" s="165">
        <f t="shared" si="0"/>
        <v>110.63</v>
      </c>
      <c r="D29" s="168"/>
      <c r="E29" s="168">
        <v>99.57</v>
      </c>
      <c r="F29" s="168">
        <v>11.06</v>
      </c>
    </row>
    <row r="30" spans="1:6" s="161" customFormat="1" ht="45">
      <c r="A30" s="169" t="s">
        <v>21</v>
      </c>
      <c r="B30" s="174" t="s">
        <v>177</v>
      </c>
      <c r="C30" s="165">
        <f t="shared" si="0"/>
        <v>42.87</v>
      </c>
      <c r="D30" s="168"/>
      <c r="E30" s="168">
        <v>38.57</v>
      </c>
      <c r="F30" s="168">
        <v>4.3</v>
      </c>
    </row>
    <row r="31" spans="1:6" s="161" customFormat="1" ht="45">
      <c r="A31" s="169" t="s">
        <v>22</v>
      </c>
      <c r="B31" s="174" t="s">
        <v>178</v>
      </c>
      <c r="C31" s="165">
        <f t="shared" si="0"/>
        <v>202.84</v>
      </c>
      <c r="D31" s="168"/>
      <c r="E31" s="168">
        <v>182.54</v>
      </c>
      <c r="F31" s="168">
        <v>20.3</v>
      </c>
    </row>
    <row r="32" spans="1:6" s="161" customFormat="1" ht="15">
      <c r="A32" s="169" t="s">
        <v>145</v>
      </c>
      <c r="B32" s="175" t="s">
        <v>179</v>
      </c>
      <c r="C32" s="165">
        <f t="shared" si="0"/>
        <v>6473.7</v>
      </c>
      <c r="D32" s="168">
        <v>4531.6</v>
      </c>
      <c r="E32" s="168">
        <v>1294.7</v>
      </c>
      <c r="F32" s="168">
        <v>647.4</v>
      </c>
    </row>
    <row r="33" spans="1:6" s="161" customFormat="1" ht="30">
      <c r="A33" s="169" t="s">
        <v>146</v>
      </c>
      <c r="B33" s="175" t="s">
        <v>180</v>
      </c>
      <c r="C33" s="165">
        <f t="shared" si="0"/>
        <v>15000</v>
      </c>
      <c r="D33" s="168">
        <v>10500</v>
      </c>
      <c r="E33" s="168">
        <v>3000</v>
      </c>
      <c r="F33" s="168">
        <v>1500</v>
      </c>
    </row>
    <row r="34" spans="1:6" s="161" customFormat="1" ht="30">
      <c r="A34" s="169" t="s">
        <v>147</v>
      </c>
      <c r="B34" s="175" t="s">
        <v>181</v>
      </c>
      <c r="C34" s="165">
        <f t="shared" si="0"/>
        <v>750</v>
      </c>
      <c r="D34" s="168"/>
      <c r="E34" s="168">
        <v>750</v>
      </c>
      <c r="F34" s="168"/>
    </row>
    <row r="35" spans="1:6" s="161" customFormat="1" ht="45">
      <c r="A35" s="169" t="s">
        <v>148</v>
      </c>
      <c r="B35" s="174" t="s">
        <v>182</v>
      </c>
      <c r="C35" s="165">
        <f t="shared" si="0"/>
        <v>2350</v>
      </c>
      <c r="D35" s="168">
        <v>2115</v>
      </c>
      <c r="E35" s="168">
        <v>235</v>
      </c>
      <c r="F35" s="168"/>
    </row>
    <row r="36" spans="1:6" s="161" customFormat="1" ht="45">
      <c r="A36" s="169" t="s">
        <v>149</v>
      </c>
      <c r="B36" s="174" t="s">
        <v>183</v>
      </c>
      <c r="C36" s="165">
        <f t="shared" si="0"/>
        <v>2500</v>
      </c>
      <c r="D36" s="168">
        <v>1750</v>
      </c>
      <c r="E36" s="168">
        <v>500</v>
      </c>
      <c r="F36" s="168">
        <v>250</v>
      </c>
    </row>
    <row r="37" spans="1:6" s="161" customFormat="1" ht="45.75" customHeight="1">
      <c r="A37" s="169" t="s">
        <v>150</v>
      </c>
      <c r="B37" s="175" t="s">
        <v>184</v>
      </c>
      <c r="C37" s="165">
        <f t="shared" si="0"/>
        <v>80</v>
      </c>
      <c r="D37" s="168"/>
      <c r="E37" s="168">
        <v>80</v>
      </c>
      <c r="F37" s="168"/>
    </row>
    <row r="38" spans="1:6" s="161" customFormat="1" ht="60" customHeight="1">
      <c r="A38" s="169" t="s">
        <v>151</v>
      </c>
      <c r="B38" s="175" t="s">
        <v>185</v>
      </c>
      <c r="C38" s="165">
        <f t="shared" si="0"/>
        <v>450</v>
      </c>
      <c r="D38" s="168"/>
      <c r="E38" s="168">
        <v>450</v>
      </c>
      <c r="F38" s="168"/>
    </row>
    <row r="39" spans="1:6" s="161" customFormat="1" ht="30">
      <c r="A39" s="169" t="s">
        <v>152</v>
      </c>
      <c r="B39" s="175" t="s">
        <v>186</v>
      </c>
      <c r="C39" s="165">
        <f t="shared" si="0"/>
        <v>450</v>
      </c>
      <c r="D39" s="168"/>
      <c r="E39" s="168">
        <v>450</v>
      </c>
      <c r="F39" s="168"/>
    </row>
    <row r="40" spans="1:6" s="161" customFormat="1" ht="30">
      <c r="A40" s="169" t="s">
        <v>153</v>
      </c>
      <c r="B40" s="175" t="s">
        <v>187</v>
      </c>
      <c r="C40" s="165">
        <f t="shared" si="0"/>
        <v>450</v>
      </c>
      <c r="D40" s="168"/>
      <c r="E40" s="168">
        <v>450</v>
      </c>
      <c r="F40" s="168"/>
    </row>
    <row r="41" spans="1:6" s="161" customFormat="1" ht="32.25" customHeight="1">
      <c r="A41" s="169" t="s">
        <v>154</v>
      </c>
      <c r="B41" s="175" t="s">
        <v>188</v>
      </c>
      <c r="C41" s="165">
        <f t="shared" si="0"/>
        <v>450</v>
      </c>
      <c r="D41" s="168"/>
      <c r="E41" s="168">
        <v>450</v>
      </c>
      <c r="F41" s="168"/>
    </row>
    <row r="42" spans="1:6" s="161" customFormat="1" ht="44.25" customHeight="1">
      <c r="A42" s="169" t="s">
        <v>155</v>
      </c>
      <c r="B42" s="175" t="s">
        <v>189</v>
      </c>
      <c r="C42" s="165">
        <f t="shared" si="0"/>
        <v>1441.884</v>
      </c>
      <c r="D42" s="168">
        <v>1009.32</v>
      </c>
      <c r="E42" s="168">
        <v>288.38</v>
      </c>
      <c r="F42" s="168">
        <v>144.184</v>
      </c>
    </row>
    <row r="43" spans="1:6" s="161" customFormat="1" ht="15">
      <c r="A43" s="171"/>
      <c r="B43" s="172" t="s">
        <v>71</v>
      </c>
      <c r="C43" s="173">
        <f>SUM(C8:C42)</f>
        <v>118354.804</v>
      </c>
      <c r="D43" s="173">
        <f>SUM(D8:D42)</f>
        <v>78842.56</v>
      </c>
      <c r="E43" s="173">
        <f>SUM(E8:E42)</f>
        <v>35688.93</v>
      </c>
      <c r="F43" s="173">
        <f>SUM(F8:F42)</f>
        <v>3823.314</v>
      </c>
    </row>
  </sheetData>
  <mergeCells count="7">
    <mergeCell ref="D1:F1"/>
    <mergeCell ref="A2:F2"/>
    <mergeCell ref="A4:A6"/>
    <mergeCell ref="B4:B6"/>
    <mergeCell ref="C4:F4"/>
    <mergeCell ref="C5:C6"/>
    <mergeCell ref="D5:F5"/>
  </mergeCells>
  <printOptions/>
  <pageMargins left="0.7874015748031497" right="0.1968503937007874" top="0.3937007874015748" bottom="0.1968503937007874" header="0.5118110236220472" footer="0.5118110236220472"/>
  <pageSetup fitToHeight="2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2">
      <selection activeCell="C21" sqref="C21:D21"/>
    </sheetView>
  </sheetViews>
  <sheetFormatPr defaultColWidth="9.33203125" defaultRowHeight="12.75"/>
  <cols>
    <col min="1" max="1" width="4.5" style="42" customWidth="1"/>
    <col min="2" max="2" width="60" style="42" customWidth="1"/>
    <col min="3" max="3" width="11.83203125" style="41" customWidth="1"/>
    <col min="4" max="4" width="13.33203125" style="41" customWidth="1"/>
    <col min="5" max="5" width="18.16015625" style="42" customWidth="1"/>
    <col min="6" max="6" width="15.33203125" style="42" customWidth="1"/>
    <col min="7" max="7" width="15" style="42" customWidth="1"/>
    <col min="8" max="8" width="12.5" style="42" customWidth="1"/>
    <col min="9" max="9" width="5.16015625" style="42" customWidth="1"/>
    <col min="10" max="16384" width="9.33203125" style="42" customWidth="1"/>
  </cols>
  <sheetData>
    <row r="1" spans="3:6" s="156" customFormat="1" ht="86.25" customHeight="1">
      <c r="C1" s="176"/>
      <c r="D1" s="176"/>
      <c r="E1" s="158"/>
      <c r="F1" s="159" t="s">
        <v>119</v>
      </c>
    </row>
    <row r="2" spans="1:7" s="156" customFormat="1" ht="15.75">
      <c r="A2" s="227" t="s">
        <v>98</v>
      </c>
      <c r="B2" s="227"/>
      <c r="C2" s="227"/>
      <c r="D2" s="227"/>
      <c r="E2" s="227"/>
      <c r="F2" s="227"/>
      <c r="G2" s="177"/>
    </row>
    <row r="3" spans="1:7" ht="15.75">
      <c r="A3" s="44"/>
      <c r="F3" s="44" t="s">
        <v>64</v>
      </c>
      <c r="G3" s="45"/>
    </row>
    <row r="4" spans="1:7" s="46" customFormat="1" ht="17.25" customHeight="1">
      <c r="A4" s="228" t="s">
        <v>30</v>
      </c>
      <c r="B4" s="231" t="s">
        <v>63</v>
      </c>
      <c r="C4" s="224" t="s">
        <v>128</v>
      </c>
      <c r="D4" s="225"/>
      <c r="E4" s="225"/>
      <c r="F4" s="226"/>
      <c r="G4" s="45"/>
    </row>
    <row r="5" spans="1:8" s="46" customFormat="1" ht="15.75" customHeight="1">
      <c r="A5" s="229"/>
      <c r="B5" s="232"/>
      <c r="C5" s="219" t="s">
        <v>55</v>
      </c>
      <c r="D5" s="221" t="s">
        <v>59</v>
      </c>
      <c r="E5" s="222"/>
      <c r="F5" s="223"/>
      <c r="H5" s="45"/>
    </row>
    <row r="6" spans="1:8" s="46" customFormat="1" ht="48" customHeight="1">
      <c r="A6" s="230"/>
      <c r="B6" s="233"/>
      <c r="C6" s="220"/>
      <c r="D6" s="47" t="s">
        <v>79</v>
      </c>
      <c r="E6" s="47" t="s">
        <v>60</v>
      </c>
      <c r="F6" s="47" t="s">
        <v>65</v>
      </c>
      <c r="H6" s="45"/>
    </row>
    <row r="7" spans="1:6" s="50" customFormat="1" ht="27" customHeight="1">
      <c r="A7" s="178">
        <v>1</v>
      </c>
      <c r="B7" s="179" t="s">
        <v>232</v>
      </c>
      <c r="C7" s="48">
        <f>SUM(D7:F7)</f>
        <v>182</v>
      </c>
      <c r="D7" s="49"/>
      <c r="E7" s="49">
        <v>182</v>
      </c>
      <c r="F7" s="49"/>
    </row>
    <row r="8" spans="1:6" s="50" customFormat="1" ht="57" customHeight="1">
      <c r="A8" s="178">
        <v>2</v>
      </c>
      <c r="B8" s="180" t="s">
        <v>249</v>
      </c>
      <c r="C8" s="48">
        <f>SUM(D8:F8)</f>
        <v>1500</v>
      </c>
      <c r="D8" s="49"/>
      <c r="E8" s="49">
        <v>1500</v>
      </c>
      <c r="F8" s="49"/>
    </row>
    <row r="9" spans="1:6" s="50" customFormat="1" ht="39.75" customHeight="1">
      <c r="A9" s="178">
        <v>3</v>
      </c>
      <c r="B9" s="195" t="s">
        <v>99</v>
      </c>
      <c r="C9" s="48">
        <f>SUM(D9:F9)</f>
        <v>1700</v>
      </c>
      <c r="D9" s="49"/>
      <c r="E9" s="49">
        <v>850</v>
      </c>
      <c r="F9" s="49">
        <v>850</v>
      </c>
    </row>
    <row r="10" spans="1:6" s="50" customFormat="1" ht="28.5" customHeight="1">
      <c r="A10" s="178"/>
      <c r="B10" s="83" t="s">
        <v>28</v>
      </c>
      <c r="C10" s="196">
        <f>SUM(C7:C9)</f>
        <v>3382</v>
      </c>
      <c r="D10" s="196">
        <f>SUM(D7:D9)</f>
        <v>0</v>
      </c>
      <c r="E10" s="196">
        <f>SUM(E7:E9)</f>
        <v>2532</v>
      </c>
      <c r="F10" s="196">
        <f>SUM(F7:F9)</f>
        <v>850</v>
      </c>
    </row>
    <row r="11" spans="3:4" ht="23.25" customHeight="1">
      <c r="C11" s="42"/>
      <c r="D11" s="42"/>
    </row>
    <row r="12" spans="1:6" s="45" customFormat="1" ht="47.25" customHeight="1">
      <c r="A12" s="52"/>
      <c r="E12" s="235" t="s">
        <v>122</v>
      </c>
      <c r="F12" s="235"/>
    </row>
    <row r="13" s="45" customFormat="1" ht="15.75">
      <c r="A13" s="52"/>
    </row>
    <row r="14" spans="1:8" s="45" customFormat="1" ht="20.25">
      <c r="A14" s="52"/>
      <c r="B14" s="237" t="s">
        <v>100</v>
      </c>
      <c r="C14" s="237"/>
      <c r="D14" s="237"/>
      <c r="E14" s="237"/>
      <c r="F14" s="76"/>
      <c r="G14" s="76"/>
      <c r="H14" s="76"/>
    </row>
    <row r="15" spans="1:8" s="45" customFormat="1" ht="20.25">
      <c r="A15" s="52"/>
      <c r="B15" s="43"/>
      <c r="C15" s="43"/>
      <c r="D15" s="43"/>
      <c r="E15" s="43"/>
      <c r="F15" s="43"/>
      <c r="G15" s="43"/>
      <c r="H15" s="43"/>
    </row>
    <row r="16" spans="1:7" s="46" customFormat="1" ht="17.25" customHeight="1">
      <c r="A16" s="228" t="s">
        <v>30</v>
      </c>
      <c r="B16" s="236" t="s">
        <v>63</v>
      </c>
      <c r="C16" s="234" t="s">
        <v>128</v>
      </c>
      <c r="D16" s="234"/>
      <c r="E16" s="234"/>
      <c r="G16" s="45"/>
    </row>
    <row r="17" spans="1:7" s="46" customFormat="1" ht="15.75" customHeight="1">
      <c r="A17" s="229"/>
      <c r="B17" s="232"/>
      <c r="C17" s="220" t="s">
        <v>55</v>
      </c>
      <c r="D17" s="234" t="s">
        <v>59</v>
      </c>
      <c r="E17" s="234"/>
      <c r="G17" s="45"/>
    </row>
    <row r="18" spans="1:7" s="46" customFormat="1" ht="41.25" customHeight="1">
      <c r="A18" s="230"/>
      <c r="B18" s="233"/>
      <c r="C18" s="220"/>
      <c r="D18" s="47" t="s">
        <v>60</v>
      </c>
      <c r="E18" s="47" t="s">
        <v>250</v>
      </c>
      <c r="G18" s="45"/>
    </row>
    <row r="19" spans="1:6" s="45" customFormat="1" ht="24" customHeight="1">
      <c r="A19" s="53">
        <v>1</v>
      </c>
      <c r="B19" s="54" t="s">
        <v>101</v>
      </c>
      <c r="C19" s="55">
        <f>SUM(D19:E19)</f>
        <v>31.4</v>
      </c>
      <c r="D19" s="55">
        <v>31.4</v>
      </c>
      <c r="E19" s="55"/>
      <c r="F19" s="46"/>
    </row>
    <row r="20" spans="1:6" s="45" customFormat="1" ht="24" customHeight="1">
      <c r="A20" s="53">
        <v>2</v>
      </c>
      <c r="B20" s="80" t="s">
        <v>251</v>
      </c>
      <c r="C20" s="55">
        <f>SUM(D20:E20)</f>
        <v>100</v>
      </c>
      <c r="D20" s="55">
        <v>100</v>
      </c>
      <c r="E20" s="55"/>
      <c r="F20" s="46"/>
    </row>
    <row r="21" spans="1:6" s="45" customFormat="1" ht="25.5" customHeight="1">
      <c r="A21" s="56"/>
      <c r="B21" s="57" t="s">
        <v>231</v>
      </c>
      <c r="C21" s="55">
        <f>SUM(C19:C20)</f>
        <v>131.4</v>
      </c>
      <c r="D21" s="55">
        <f>SUM(D19:D20)</f>
        <v>131.4</v>
      </c>
      <c r="E21" s="55"/>
      <c r="F21" s="46"/>
    </row>
    <row r="22" ht="12.75">
      <c r="F22" s="46"/>
    </row>
    <row r="23" ht="12.75">
      <c r="F23" s="46"/>
    </row>
    <row r="24" ht="12.75">
      <c r="F24" s="46"/>
    </row>
  </sheetData>
  <sheetProtection/>
  <mergeCells count="13">
    <mergeCell ref="A16:A18"/>
    <mergeCell ref="C17:C18"/>
    <mergeCell ref="D17:E17"/>
    <mergeCell ref="E12:F12"/>
    <mergeCell ref="B16:B18"/>
    <mergeCell ref="C16:E16"/>
    <mergeCell ref="B14:E14"/>
    <mergeCell ref="C5:C6"/>
    <mergeCell ref="D5:F5"/>
    <mergeCell ref="C4:F4"/>
    <mergeCell ref="A2:F2"/>
    <mergeCell ref="A4:A6"/>
    <mergeCell ref="B4:B6"/>
  </mergeCells>
  <printOptions/>
  <pageMargins left="0.7874015748031497" right="0" top="0.54" bottom="0.984251968503937" header="0.27" footer="0.5118110236220472"/>
  <pageSetup fitToHeight="5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25">
      <selection activeCell="F58" sqref="F58"/>
    </sheetView>
  </sheetViews>
  <sheetFormatPr defaultColWidth="9.33203125" defaultRowHeight="12.75" outlineLevelRow="1"/>
  <cols>
    <col min="1" max="1" width="9.33203125" style="10" customWidth="1"/>
    <col min="2" max="2" width="59" style="10" customWidth="1"/>
    <col min="3" max="3" width="16" style="25" customWidth="1"/>
    <col min="4" max="4" width="14.83203125" style="10" customWidth="1"/>
    <col min="5" max="5" width="13" style="10" customWidth="1"/>
    <col min="6" max="6" width="13.66015625" style="26" customWidth="1"/>
    <col min="7" max="7" width="13.66015625" style="10" customWidth="1"/>
    <col min="8" max="16384" width="9.33203125" style="10" customWidth="1"/>
  </cols>
  <sheetData>
    <row r="1" spans="1:7" ht="18.75">
      <c r="A1" s="11" t="s">
        <v>23</v>
      </c>
      <c r="B1" s="12" t="s">
        <v>24</v>
      </c>
      <c r="C1" s="13"/>
      <c r="D1" s="13"/>
      <c r="G1" s="24" t="s">
        <v>126</v>
      </c>
    </row>
    <row r="2" spans="1:7" ht="36.75" customHeight="1">
      <c r="A2" s="238" t="s">
        <v>130</v>
      </c>
      <c r="B2" s="238"/>
      <c r="C2" s="238"/>
      <c r="D2" s="238"/>
      <c r="E2" s="238"/>
      <c r="F2" s="238"/>
      <c r="G2" s="238"/>
    </row>
    <row r="3" spans="1:7" ht="36.75" customHeight="1">
      <c r="A3" s="23"/>
      <c r="B3" s="23"/>
      <c r="C3" s="23"/>
      <c r="D3" s="23"/>
      <c r="E3" s="23"/>
      <c r="F3" s="23"/>
      <c r="G3" s="23"/>
    </row>
    <row r="4" spans="1:7" s="9" customFormat="1" ht="15.75" customHeight="1">
      <c r="A4" s="239" t="s">
        <v>29</v>
      </c>
      <c r="B4" s="239" t="s">
        <v>81</v>
      </c>
      <c r="C4" s="239" t="s">
        <v>82</v>
      </c>
      <c r="D4" s="239" t="s">
        <v>83</v>
      </c>
      <c r="E4" s="241" t="s">
        <v>237</v>
      </c>
      <c r="F4" s="242"/>
      <c r="G4" s="243"/>
    </row>
    <row r="5" spans="1:7" s="9" customFormat="1" ht="49.5" customHeight="1">
      <c r="A5" s="240"/>
      <c r="B5" s="240"/>
      <c r="C5" s="240"/>
      <c r="D5" s="240"/>
      <c r="E5" s="27" t="s">
        <v>84</v>
      </c>
      <c r="F5" s="189" t="s">
        <v>85</v>
      </c>
      <c r="G5" s="27" t="s">
        <v>86</v>
      </c>
    </row>
    <row r="6" spans="1:7" ht="20.25" customHeight="1">
      <c r="A6" s="19">
        <v>1</v>
      </c>
      <c r="B6" s="22" t="s">
        <v>236</v>
      </c>
      <c r="C6" s="19" t="s">
        <v>50</v>
      </c>
      <c r="D6" s="34">
        <v>175665</v>
      </c>
      <c r="E6" s="28"/>
      <c r="F6" s="29">
        <v>48203</v>
      </c>
      <c r="G6" s="19"/>
    </row>
    <row r="7" spans="1:7" ht="20.25" customHeight="1">
      <c r="A7" s="19">
        <v>2</v>
      </c>
      <c r="B7" s="22" t="s">
        <v>87</v>
      </c>
      <c r="C7" s="19" t="s">
        <v>50</v>
      </c>
      <c r="D7" s="34">
        <v>42770</v>
      </c>
      <c r="E7" s="28"/>
      <c r="F7" s="29">
        <v>11525</v>
      </c>
      <c r="G7" s="29"/>
    </row>
    <row r="8" spans="1:7" s="40" customFormat="1" ht="20.25" customHeight="1">
      <c r="A8" s="19">
        <v>3</v>
      </c>
      <c r="B8" s="22" t="s">
        <v>88</v>
      </c>
      <c r="C8" s="19" t="s">
        <v>50</v>
      </c>
      <c r="D8" s="34">
        <v>1832</v>
      </c>
      <c r="E8" s="28"/>
      <c r="F8" s="29">
        <v>1592</v>
      </c>
      <c r="G8" s="19"/>
    </row>
    <row r="9" spans="1:7" ht="20.25" customHeight="1">
      <c r="A9" s="19">
        <v>4</v>
      </c>
      <c r="B9" s="22" t="s">
        <v>89</v>
      </c>
      <c r="C9" s="19" t="s">
        <v>25</v>
      </c>
      <c r="D9" s="34">
        <v>2349</v>
      </c>
      <c r="E9" s="28"/>
      <c r="F9" s="29">
        <v>376</v>
      </c>
      <c r="G9" s="19"/>
    </row>
    <row r="10" spans="1:7" ht="20.25" customHeight="1">
      <c r="A10" s="19">
        <v>5</v>
      </c>
      <c r="B10" s="22" t="s">
        <v>238</v>
      </c>
      <c r="C10" s="19" t="s">
        <v>90</v>
      </c>
      <c r="D10" s="34">
        <v>17</v>
      </c>
      <c r="E10" s="28"/>
      <c r="F10" s="29">
        <v>1051</v>
      </c>
      <c r="G10" s="19"/>
    </row>
    <row r="11" spans="1:7" ht="20.25" customHeight="1">
      <c r="A11" s="19">
        <v>6</v>
      </c>
      <c r="B11" s="22" t="s">
        <v>91</v>
      </c>
      <c r="C11" s="19" t="s">
        <v>26</v>
      </c>
      <c r="D11" s="34">
        <v>17987</v>
      </c>
      <c r="E11" s="28"/>
      <c r="F11" s="29">
        <v>3282</v>
      </c>
      <c r="G11" s="19"/>
    </row>
    <row r="12" spans="1:7" ht="20.25" customHeight="1">
      <c r="A12" s="19">
        <v>7</v>
      </c>
      <c r="B12" s="22" t="s">
        <v>92</v>
      </c>
      <c r="C12" s="19" t="s">
        <v>90</v>
      </c>
      <c r="D12" s="34">
        <v>2506</v>
      </c>
      <c r="E12" s="28"/>
      <c r="F12" s="29">
        <v>18608</v>
      </c>
      <c r="G12" s="19"/>
    </row>
    <row r="13" spans="1:7" ht="20.25" customHeight="1">
      <c r="A13" s="19">
        <v>8</v>
      </c>
      <c r="B13" s="22" t="s">
        <v>93</v>
      </c>
      <c r="C13" s="19" t="s">
        <v>90</v>
      </c>
      <c r="D13" s="34">
        <v>28</v>
      </c>
      <c r="E13" s="28"/>
      <c r="F13" s="29">
        <v>208</v>
      </c>
      <c r="G13" s="20"/>
    </row>
    <row r="14" spans="1:7" ht="20.25" customHeight="1">
      <c r="A14" s="19">
        <v>9</v>
      </c>
      <c r="B14" s="22" t="s">
        <v>94</v>
      </c>
      <c r="C14" s="19" t="s">
        <v>90</v>
      </c>
      <c r="D14" s="34">
        <v>32</v>
      </c>
      <c r="E14" s="28"/>
      <c r="F14" s="29">
        <v>158</v>
      </c>
      <c r="G14" s="19"/>
    </row>
    <row r="15" spans="1:7" ht="20.25" customHeight="1">
      <c r="A15" s="19">
        <v>10</v>
      </c>
      <c r="B15" s="22" t="s">
        <v>95</v>
      </c>
      <c r="C15" s="19" t="s">
        <v>90</v>
      </c>
      <c r="D15" s="34">
        <v>143</v>
      </c>
      <c r="E15" s="28"/>
      <c r="F15" s="29">
        <v>729</v>
      </c>
      <c r="G15" s="19"/>
    </row>
    <row r="16" spans="1:7" ht="20.25" customHeight="1">
      <c r="A16" s="19">
        <v>11</v>
      </c>
      <c r="B16" s="22" t="s">
        <v>96</v>
      </c>
      <c r="C16" s="19" t="s">
        <v>50</v>
      </c>
      <c r="D16" s="34">
        <v>10735</v>
      </c>
      <c r="E16" s="28"/>
      <c r="F16" s="29">
        <v>2249</v>
      </c>
      <c r="G16" s="19"/>
    </row>
    <row r="17" spans="1:7" ht="20.25" customHeight="1">
      <c r="A17" s="19">
        <v>12</v>
      </c>
      <c r="B17" s="22" t="s">
        <v>206</v>
      </c>
      <c r="C17" s="19" t="s">
        <v>90</v>
      </c>
      <c r="D17" s="34">
        <v>30</v>
      </c>
      <c r="E17" s="28"/>
      <c r="F17" s="29">
        <v>164</v>
      </c>
      <c r="G17" s="20"/>
    </row>
    <row r="18" spans="1:7" ht="20.25" customHeight="1">
      <c r="A18" s="19">
        <v>13</v>
      </c>
      <c r="B18" s="22" t="s">
        <v>97</v>
      </c>
      <c r="C18" s="19" t="s">
        <v>90</v>
      </c>
      <c r="D18" s="34">
        <v>101</v>
      </c>
      <c r="E18" s="28"/>
      <c r="F18" s="29">
        <v>2021</v>
      </c>
      <c r="G18" s="19"/>
    </row>
    <row r="19" spans="1:7" ht="20.25" customHeight="1">
      <c r="A19" s="19">
        <v>14</v>
      </c>
      <c r="B19" s="22" t="s">
        <v>0</v>
      </c>
      <c r="C19" s="19" t="s">
        <v>90</v>
      </c>
      <c r="D19" s="34">
        <v>59</v>
      </c>
      <c r="E19" s="28"/>
      <c r="F19" s="29">
        <v>14015</v>
      </c>
      <c r="G19" s="20"/>
    </row>
    <row r="20" spans="1:7" ht="20.25" customHeight="1">
      <c r="A20" s="19">
        <v>15</v>
      </c>
      <c r="B20" s="22" t="s">
        <v>239</v>
      </c>
      <c r="C20" s="19" t="s">
        <v>90</v>
      </c>
      <c r="D20" s="34">
        <v>22</v>
      </c>
      <c r="E20" s="28"/>
      <c r="F20" s="29">
        <v>1835</v>
      </c>
      <c r="G20" s="19"/>
    </row>
    <row r="21" spans="1:7" ht="20.25" customHeight="1">
      <c r="A21" s="19">
        <v>16</v>
      </c>
      <c r="B21" s="22" t="s">
        <v>1</v>
      </c>
      <c r="C21" s="19" t="s">
        <v>26</v>
      </c>
      <c r="D21" s="34">
        <v>54</v>
      </c>
      <c r="E21" s="28"/>
      <c r="F21" s="29">
        <v>37</v>
      </c>
      <c r="G21" s="19"/>
    </row>
    <row r="22" spans="1:7" ht="20.25" customHeight="1">
      <c r="A22" s="19">
        <v>17</v>
      </c>
      <c r="B22" s="22" t="s">
        <v>240</v>
      </c>
      <c r="C22" s="19" t="s">
        <v>26</v>
      </c>
      <c r="D22" s="34">
        <v>54</v>
      </c>
      <c r="E22" s="28"/>
      <c r="F22" s="29">
        <v>45</v>
      </c>
      <c r="G22" s="19"/>
    </row>
    <row r="23" spans="1:7" ht="32.25" customHeight="1">
      <c r="A23" s="19">
        <v>18</v>
      </c>
      <c r="B23" s="22" t="s">
        <v>205</v>
      </c>
      <c r="C23" s="19" t="s">
        <v>90</v>
      </c>
      <c r="D23" s="34">
        <v>48</v>
      </c>
      <c r="E23" s="28"/>
      <c r="F23" s="29">
        <v>11936</v>
      </c>
      <c r="G23" s="19"/>
    </row>
    <row r="24" spans="1:7" ht="20.25" customHeight="1">
      <c r="A24" s="19">
        <v>19</v>
      </c>
      <c r="B24" s="22" t="s">
        <v>241</v>
      </c>
      <c r="C24" s="19" t="s">
        <v>90</v>
      </c>
      <c r="D24" s="34">
        <v>27</v>
      </c>
      <c r="E24" s="28"/>
      <c r="F24" s="29">
        <v>19</v>
      </c>
      <c r="G24" s="19"/>
    </row>
    <row r="25" spans="1:7" ht="20.25" customHeight="1">
      <c r="A25" s="19">
        <v>20</v>
      </c>
      <c r="B25" s="22" t="s">
        <v>2</v>
      </c>
      <c r="C25" s="19" t="s">
        <v>26</v>
      </c>
      <c r="D25" s="34">
        <v>31206</v>
      </c>
      <c r="E25" s="28"/>
      <c r="F25" s="29">
        <v>7765</v>
      </c>
      <c r="G25" s="19"/>
    </row>
    <row r="26" spans="1:7" ht="20.25" customHeight="1">
      <c r="A26" s="19">
        <v>21</v>
      </c>
      <c r="B26" s="190" t="s">
        <v>3</v>
      </c>
      <c r="C26" s="19" t="s">
        <v>26</v>
      </c>
      <c r="D26" s="34">
        <v>8539</v>
      </c>
      <c r="E26" s="28"/>
      <c r="F26" s="29">
        <v>2198</v>
      </c>
      <c r="G26" s="20"/>
    </row>
    <row r="27" spans="1:7" ht="20.25" customHeight="1">
      <c r="A27" s="19">
        <v>22</v>
      </c>
      <c r="B27" s="22" t="s">
        <v>4</v>
      </c>
      <c r="C27" s="19" t="s">
        <v>26</v>
      </c>
      <c r="D27" s="34">
        <v>52915</v>
      </c>
      <c r="E27" s="28"/>
      <c r="F27" s="29">
        <v>14177</v>
      </c>
      <c r="G27" s="20"/>
    </row>
    <row r="28" spans="1:7" ht="20.25" customHeight="1">
      <c r="A28" s="19">
        <v>23</v>
      </c>
      <c r="B28" s="22" t="s">
        <v>5</v>
      </c>
      <c r="C28" s="19" t="s">
        <v>90</v>
      </c>
      <c r="D28" s="34">
        <v>209313</v>
      </c>
      <c r="E28" s="28"/>
      <c r="F28" s="29">
        <v>7221</v>
      </c>
      <c r="G28" s="20"/>
    </row>
    <row r="29" spans="1:7" ht="20.25" customHeight="1">
      <c r="A29" s="19">
        <v>24</v>
      </c>
      <c r="B29" s="22" t="s">
        <v>207</v>
      </c>
      <c r="C29" s="19" t="s">
        <v>90</v>
      </c>
      <c r="D29" s="34">
        <v>7</v>
      </c>
      <c r="E29" s="28"/>
      <c r="F29" s="29">
        <v>148</v>
      </c>
      <c r="G29" s="20"/>
    </row>
    <row r="30" spans="1:7" ht="20.25" customHeight="1">
      <c r="A30" s="19">
        <v>25</v>
      </c>
      <c r="B30" s="22" t="s">
        <v>6</v>
      </c>
      <c r="C30" s="19" t="s">
        <v>90</v>
      </c>
      <c r="D30" s="34">
        <v>9</v>
      </c>
      <c r="E30" s="28"/>
      <c r="F30" s="29">
        <v>12</v>
      </c>
      <c r="G30" s="19"/>
    </row>
    <row r="31" spans="1:7" ht="20.25" customHeight="1">
      <c r="A31" s="19">
        <v>26</v>
      </c>
      <c r="B31" s="22" t="s">
        <v>208</v>
      </c>
      <c r="C31" s="19" t="s">
        <v>90</v>
      </c>
      <c r="D31" s="34">
        <v>1</v>
      </c>
      <c r="E31" s="28"/>
      <c r="F31" s="29">
        <v>18</v>
      </c>
      <c r="G31" s="19"/>
    </row>
    <row r="32" spans="1:7" ht="20.25" customHeight="1">
      <c r="A32" s="19">
        <v>27</v>
      </c>
      <c r="B32" s="22" t="s">
        <v>9</v>
      </c>
      <c r="C32" s="19" t="s">
        <v>90</v>
      </c>
      <c r="D32" s="34">
        <v>5</v>
      </c>
      <c r="E32" s="28"/>
      <c r="F32" s="29">
        <v>111</v>
      </c>
      <c r="G32" s="19"/>
    </row>
    <row r="33" spans="1:7" ht="20.25" customHeight="1">
      <c r="A33" s="19">
        <v>28</v>
      </c>
      <c r="B33" s="22" t="s">
        <v>10</v>
      </c>
      <c r="C33" s="19" t="s">
        <v>90</v>
      </c>
      <c r="D33" s="34">
        <v>2</v>
      </c>
      <c r="E33" s="28"/>
      <c r="F33" s="29">
        <v>69</v>
      </c>
      <c r="G33" s="19"/>
    </row>
    <row r="34" spans="1:7" ht="20.25" customHeight="1">
      <c r="A34" s="19">
        <v>29</v>
      </c>
      <c r="B34" s="22" t="s">
        <v>11</v>
      </c>
      <c r="C34" s="19" t="s">
        <v>51</v>
      </c>
      <c r="D34" s="34">
        <v>12753</v>
      </c>
      <c r="E34" s="28"/>
      <c r="F34" s="29">
        <v>3292</v>
      </c>
      <c r="G34" s="19"/>
    </row>
    <row r="35" spans="1:7" ht="20.25" customHeight="1">
      <c r="A35" s="19">
        <v>30</v>
      </c>
      <c r="B35" s="190" t="s">
        <v>242</v>
      </c>
      <c r="C35" s="19" t="s">
        <v>90</v>
      </c>
      <c r="D35" s="34">
        <v>36</v>
      </c>
      <c r="E35" s="28"/>
      <c r="F35" s="29">
        <v>1179</v>
      </c>
      <c r="G35" s="20"/>
    </row>
    <row r="36" spans="1:7" ht="20.25" customHeight="1">
      <c r="A36" s="19">
        <v>31</v>
      </c>
      <c r="B36" s="22" t="s">
        <v>12</v>
      </c>
      <c r="C36" s="19" t="s">
        <v>90</v>
      </c>
      <c r="D36" s="34">
        <v>107</v>
      </c>
      <c r="E36" s="28"/>
      <c r="F36" s="29">
        <v>428</v>
      </c>
      <c r="G36" s="20"/>
    </row>
    <row r="37" spans="1:7" ht="20.25" customHeight="1">
      <c r="A37" s="19">
        <v>32</v>
      </c>
      <c r="B37" s="22" t="s">
        <v>13</v>
      </c>
      <c r="C37" s="19" t="s">
        <v>90</v>
      </c>
      <c r="D37" s="34">
        <v>3087</v>
      </c>
      <c r="E37" s="28"/>
      <c r="F37" s="29">
        <v>2808</v>
      </c>
      <c r="G37" s="19"/>
    </row>
    <row r="38" spans="1:7" ht="20.25" customHeight="1">
      <c r="A38" s="19">
        <v>33</v>
      </c>
      <c r="B38" s="22" t="s">
        <v>14</v>
      </c>
      <c r="C38" s="19" t="s">
        <v>90</v>
      </c>
      <c r="D38" s="34">
        <v>10</v>
      </c>
      <c r="E38" s="28"/>
      <c r="F38" s="29">
        <v>455</v>
      </c>
      <c r="G38" s="19"/>
    </row>
    <row r="39" spans="1:7" ht="34.5" customHeight="1">
      <c r="A39" s="19">
        <v>34</v>
      </c>
      <c r="B39" s="22" t="s">
        <v>246</v>
      </c>
      <c r="C39" s="19" t="s">
        <v>90</v>
      </c>
      <c r="D39" s="34">
        <v>1</v>
      </c>
      <c r="E39" s="28"/>
      <c r="F39" s="29">
        <v>411</v>
      </c>
      <c r="G39" s="19"/>
    </row>
    <row r="40" spans="1:7" ht="24.75" customHeight="1">
      <c r="A40" s="19">
        <v>35</v>
      </c>
      <c r="B40" s="22" t="s">
        <v>245</v>
      </c>
      <c r="C40" s="19" t="s">
        <v>90</v>
      </c>
      <c r="D40" s="34">
        <v>1</v>
      </c>
      <c r="E40" s="28"/>
      <c r="F40" s="29">
        <v>1677</v>
      </c>
      <c r="G40" s="19"/>
    </row>
    <row r="41" spans="1:7" ht="19.5" customHeight="1">
      <c r="A41" s="19">
        <v>36</v>
      </c>
      <c r="B41" s="191" t="s">
        <v>15</v>
      </c>
      <c r="C41" s="19" t="s">
        <v>90</v>
      </c>
      <c r="D41" s="34">
        <v>2011</v>
      </c>
      <c r="E41" s="28"/>
      <c r="F41" s="29">
        <v>930</v>
      </c>
      <c r="G41" s="19"/>
    </row>
    <row r="42" spans="1:7" ht="21" customHeight="1">
      <c r="A42" s="19">
        <v>37</v>
      </c>
      <c r="B42" s="190" t="s">
        <v>16</v>
      </c>
      <c r="C42" s="19" t="s">
        <v>90</v>
      </c>
      <c r="D42" s="34">
        <v>851</v>
      </c>
      <c r="E42" s="28"/>
      <c r="F42" s="29">
        <v>16791</v>
      </c>
      <c r="G42" s="20"/>
    </row>
    <row r="43" spans="1:7" ht="20.25" customHeight="1">
      <c r="A43" s="19">
        <v>38</v>
      </c>
      <c r="B43" s="22" t="s">
        <v>7</v>
      </c>
      <c r="C43" s="19" t="s">
        <v>90</v>
      </c>
      <c r="D43" s="34">
        <v>734</v>
      </c>
      <c r="E43" s="28"/>
      <c r="F43" s="29">
        <v>15194</v>
      </c>
      <c r="G43" s="19"/>
    </row>
    <row r="44" spans="1:7" ht="35.25" customHeight="1">
      <c r="A44" s="19">
        <v>39</v>
      </c>
      <c r="B44" s="192" t="s">
        <v>243</v>
      </c>
      <c r="C44" s="19" t="s">
        <v>90</v>
      </c>
      <c r="D44" s="34">
        <v>282</v>
      </c>
      <c r="E44" s="28"/>
      <c r="F44" s="29">
        <v>2800</v>
      </c>
      <c r="G44" s="19"/>
    </row>
    <row r="45" spans="1:7" ht="20.25" customHeight="1">
      <c r="A45" s="19">
        <v>40</v>
      </c>
      <c r="B45" s="22" t="s">
        <v>8</v>
      </c>
      <c r="C45" s="19" t="s">
        <v>51</v>
      </c>
      <c r="D45" s="34">
        <v>1001.9</v>
      </c>
      <c r="E45" s="28"/>
      <c r="F45" s="29">
        <v>200</v>
      </c>
      <c r="G45" s="20"/>
    </row>
    <row r="46" spans="1:7" ht="29.25" customHeight="1">
      <c r="A46" s="19">
        <v>41</v>
      </c>
      <c r="B46" s="22" t="s">
        <v>244</v>
      </c>
      <c r="C46" s="19"/>
      <c r="D46" s="19"/>
      <c r="E46" s="28"/>
      <c r="F46" s="29">
        <v>3751</v>
      </c>
      <c r="G46" s="20">
        <v>10</v>
      </c>
    </row>
    <row r="47" spans="1:7" ht="18.75" hidden="1" outlineLevel="1">
      <c r="A47" s="19"/>
      <c r="B47" s="22"/>
      <c r="C47" s="19"/>
      <c r="D47" s="19"/>
      <c r="E47" s="28"/>
      <c r="F47" s="29"/>
      <c r="G47" s="19"/>
    </row>
    <row r="48" spans="1:7" ht="18.75" hidden="1" outlineLevel="1">
      <c r="A48" s="19"/>
      <c r="B48" s="22"/>
      <c r="C48" s="30"/>
      <c r="D48" s="19"/>
      <c r="E48" s="28"/>
      <c r="F48" s="29"/>
      <c r="G48" s="19"/>
    </row>
    <row r="49" spans="1:7" ht="18.75" hidden="1" outlineLevel="1">
      <c r="A49" s="19"/>
      <c r="B49" s="22"/>
      <c r="C49" s="30"/>
      <c r="D49" s="19"/>
      <c r="E49" s="28"/>
      <c r="F49" s="29"/>
      <c r="G49" s="19"/>
    </row>
    <row r="50" spans="1:7" ht="18.75" hidden="1" outlineLevel="1">
      <c r="A50" s="19"/>
      <c r="B50" s="22"/>
      <c r="C50" s="30"/>
      <c r="D50" s="20"/>
      <c r="E50" s="31"/>
      <c r="F50" s="29"/>
      <c r="G50" s="19"/>
    </row>
    <row r="51" spans="1:7" ht="18.75" hidden="1" outlineLevel="1">
      <c r="A51" s="19"/>
      <c r="B51" s="19"/>
      <c r="C51" s="30"/>
      <c r="D51" s="19"/>
      <c r="E51" s="28"/>
      <c r="F51" s="29"/>
      <c r="G51" s="19"/>
    </row>
    <row r="52" spans="1:7" ht="18.75" hidden="1" outlineLevel="1">
      <c r="A52" s="19"/>
      <c r="B52" s="22"/>
      <c r="C52" s="30"/>
      <c r="D52" s="19"/>
      <c r="E52" s="28"/>
      <c r="F52" s="29"/>
      <c r="G52" s="19"/>
    </row>
    <row r="53" spans="1:7" ht="18.75" collapsed="1">
      <c r="A53" s="4"/>
      <c r="B53" s="193" t="s">
        <v>17</v>
      </c>
      <c r="C53" s="32"/>
      <c r="D53" s="33"/>
      <c r="E53" s="21">
        <f>SUM(E6:E52)</f>
        <v>0</v>
      </c>
      <c r="F53" s="21">
        <f>SUM(F6:F52)</f>
        <v>199688</v>
      </c>
      <c r="G53" s="21">
        <f>SUM(G6:G52)</f>
        <v>10</v>
      </c>
    </row>
    <row r="55" spans="2:6" ht="18.75">
      <c r="B55" s="10" t="s">
        <v>254</v>
      </c>
      <c r="F55" s="188" t="s">
        <v>255</v>
      </c>
    </row>
    <row r="57" spans="1:7" s="1" customFormat="1" ht="37.5" customHeight="1">
      <c r="A57" s="77"/>
      <c r="B57" s="244" t="s">
        <v>256</v>
      </c>
      <c r="C57" s="77"/>
      <c r="D57" s="77"/>
      <c r="E57" s="77"/>
      <c r="F57" s="77" t="s">
        <v>257</v>
      </c>
      <c r="G57" s="77"/>
    </row>
  </sheetData>
  <sheetProtection/>
  <mergeCells count="6">
    <mergeCell ref="A2:G2"/>
    <mergeCell ref="A4:A5"/>
    <mergeCell ref="B4:B5"/>
    <mergeCell ref="C4:C5"/>
    <mergeCell ref="D4:D5"/>
    <mergeCell ref="E4:G4"/>
  </mergeCells>
  <printOptions/>
  <pageMargins left="0.7086614173228347" right="0.19" top="0.23" bottom="0.19" header="0.19" footer="0.17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коммунального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Неведров Дмитрий</dc:creator>
  <cp:keywords/>
  <dc:description/>
  <cp:lastModifiedBy>Администратор</cp:lastModifiedBy>
  <cp:lastPrinted>2015-12-14T14:57:27Z</cp:lastPrinted>
  <dcterms:created xsi:type="dcterms:W3CDTF">2007-11-22T12:03:07Z</dcterms:created>
  <dcterms:modified xsi:type="dcterms:W3CDTF">2015-12-21T11:49:26Z</dcterms:modified>
  <cp:category/>
  <cp:version/>
  <cp:contentType/>
  <cp:contentStatus/>
</cp:coreProperties>
</file>