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0920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'Лист1'!$8:$10</definedName>
    <definedName name="_xlnm.Print_Area" localSheetId="0">'Лист1'!$A$1:$L$117</definedName>
  </definedNames>
  <calcPr fullCalcOnLoad="1"/>
</workbook>
</file>

<file path=xl/sharedStrings.xml><?xml version="1.0" encoding="utf-8"?>
<sst xmlns="http://schemas.openxmlformats.org/spreadsheetml/2006/main" count="175" uniqueCount="159">
  <si>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</si>
  <si>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</si>
  <si>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</si>
  <si>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</si>
  <si>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</si>
  <si>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>Разом доходів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</si>
  <si>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</si>
  <si>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</si>
  <si>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</si>
  <si>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</si>
  <si>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</si>
  <si>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</si>
  <si>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</si>
  <si>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</si>
  <si>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</si>
  <si>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</si>
  <si>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</si>
  <si>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</si>
  <si>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</si>
  <si>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</si>
  <si>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</si>
  <si>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</si>
  <si>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</si>
  <si>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</si>
  <si>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</si>
  <si>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</si>
  <si>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</si>
  <si>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</si>
  <si>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</si>
  <si>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</si>
  <si>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</si>
  <si>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</si>
  <si>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</si>
  <si>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</si>
  <si>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</si>
  <si>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</si>
  <si>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</si>
  <si>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</si>
  <si>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</si>
  <si>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</si>
  <si>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</si>
  <si>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</si>
  <si>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</si>
  <si>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</si>
  <si>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</si>
  <si>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</si>
  <si>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</si>
  <si>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</si>
  <si>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</si>
  <si>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</si>
  <si>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</si>
  <si>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</si>
  <si>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</si>
  <si>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</si>
  <si>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у % до річного плану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</si>
  <si>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</si>
  <si>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</si>
  <si>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</si>
  <si>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</si>
  <si>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</si>
  <si>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</si>
  <si>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</si>
  <si>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</si>
  <si>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</si>
  <si>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</si>
  <si>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</si>
  <si>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Місцеві податки і збори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</si>
  <si>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</si>
  <si>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</si>
  <si>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</si>
  <si>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</si>
  <si>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</si>
  <si>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</si>
  <si>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</si>
  <si>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</si>
  <si>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</si>
  <si>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</si>
  <si>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</si>
  <si>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</si>
  <si>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</si>
  <si>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Адміністративні штрафи та інші санкції 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</si>
  <si>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</si>
  <si>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</si>
  <si>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</si>
  <si>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</si>
  <si>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</si>
  <si>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</si>
  <si>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</si>
  <si>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</si>
  <si>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</si>
  <si>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</si>
  <si>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</si>
  <si>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</si>
  <si>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</si>
  <si>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</si>
  <si>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</si>
  <si>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</si>
  <si>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</si>
  <si>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</si>
  <si>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</si>
  <si>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</si>
  <si>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</si>
  <si>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</si>
  <si>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</si>
  <si>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</si>
  <si>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</si>
  <si>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</si>
  <si>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</si>
  <si>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</si>
  <si>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</si>
  <si>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Разом видатків</t>
  </si>
  <si>
    <t>ВИДАТКИ</t>
  </si>
  <si>
    <t>Землеустрій</t>
  </si>
  <si>
    <t>Єдиний податок</t>
  </si>
  <si>
    <t>Видатки, не віднесені до основних груп</t>
  </si>
  <si>
    <t>Додаток</t>
  </si>
  <si>
    <t>План на 2015 рік</t>
  </si>
  <si>
    <t>плану на  2015 рік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</si>
  <si>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</si>
  <si>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</si>
  <si>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</si>
  <si>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</t>
  </si>
  <si>
    <t>Плата за землю</t>
  </si>
  <si>
    <t>Транспортний податок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</si>
  <si>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</si>
  <si>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</si>
  <si>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</si>
  <si>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</si>
  <si>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</si>
  <si>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</si>
  <si>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Податкі на власність</t>
  </si>
  <si>
    <t>Податок з власників транспортних засобів</t>
  </si>
  <si>
    <t>Збір за першу реєстрацію транспортних засобів</t>
  </si>
  <si>
    <t>Збори та плата за спеціальне використання природних ресурсів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</si>
  <si>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</si>
  <si>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</si>
  <si>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</si>
  <si>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виконан-ня   2014ро-ку</t>
  </si>
  <si>
    <t>Дотація вирівнювання/Базова дотація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</si>
  <si>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</si>
  <si>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Cубвенція з державного бюджету місцевим бюджетам на проведення виборів депутатів місцевих рад та сільських, селищних, міських голів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</si>
  <si>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</si>
  <si>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</si>
  <si>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 xml:space="preserve">Погашення заборгованості на теплову енергію,що вироблялася,транспортувалася та постачалася населенню ,яка виникла у зв'язку з невідповідністю фактичної вартості теплової  енергії тарифам,що затверджувалися або погоджувалися органами державної влади чи органами місцевого самоврядування 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</si>
  <si>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</si>
  <si>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Податок та збір на доходи фізичних осіб</t>
  </si>
  <si>
    <t xml:space="preserve">   про виконання міського бюджету м. Лисичанська за  2015 рік</t>
  </si>
  <si>
    <t>Виконано за 2014 рік</t>
  </si>
  <si>
    <t>План на  2015 рік</t>
  </si>
  <si>
    <t>Виконано за  2015 рік</t>
  </si>
  <si>
    <t>Виконано за  2014 рік</t>
  </si>
  <si>
    <t>виконан-ня  2014року</t>
  </si>
  <si>
    <t>Додаткова дотація з державного бюджету на вирівнювання фінансової забезпеченості місцевих бюджетів/ Cтабілізаційна дотація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</si>
  <si>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</si>
  <si>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 та рідкого побутового палива, послуг тепло-,водопостачання та водовідведення, квартирної плати, вивізення побутового сміття та рідких нечистот), на компенсацію втрати частини доходу у зв"язку з відміною податку з власників транспортних засобів та інших самохідних машин і механізімів та відповідним збільшенням ставок акцизного податку з пального і на компенсацію за пільговий проїзд окремих категорій громодян</t>
  </si>
  <si>
    <t>Начальник фінансового управління</t>
  </si>
  <si>
    <t>М.Г.Солодовник</t>
  </si>
  <si>
    <t>до рішення виконкому</t>
  </si>
  <si>
    <t>від " 16 " лютого 2016 р. № 50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</si>
</sst>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4"/>
      <color indexed="18"/>
      <name val="Arial Cyr"/>
      <family val="0"/>
    </font>
    <font>
      <b/>
      <sz val="14"/>
      <name val="Arial"/>
      <family val="2"/>
    </font>
    <font>
      <b/>
      <sz val="16"/>
      <name val="Arial Cyr"/>
      <family val="2"/>
    </font>
    <font>
      <b/>
      <i/>
      <sz val="14"/>
      <name val="Arial Cyr"/>
      <family val="0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vertical="top" wrapText="1"/>
      <protection/>
    </xf>
    <xf numFmtId="0" fontId="10" fillId="0" borderId="7" xfId="0" applyFont="1" applyBorder="1" applyAlignment="1" applyProtection="1">
      <alignment vertical="top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vertical="top" wrapText="1"/>
      <protection/>
    </xf>
    <xf numFmtId="174" fontId="9" fillId="0" borderId="1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8" fillId="0" borderId="11" xfId="0" applyNumberFormat="1" applyFont="1" applyBorder="1" applyAlignment="1" applyProtection="1">
      <alignment wrapText="1"/>
      <protection/>
    </xf>
    <xf numFmtId="174" fontId="8" fillId="0" borderId="12" xfId="0" applyNumberFormat="1" applyFont="1" applyBorder="1" applyAlignment="1" applyProtection="1">
      <alignment wrapText="1"/>
      <protection/>
    </xf>
    <xf numFmtId="174" fontId="9" fillId="0" borderId="13" xfId="0" applyNumberFormat="1" applyFont="1" applyBorder="1" applyAlignment="1" applyProtection="1">
      <alignment/>
      <protection/>
    </xf>
    <xf numFmtId="174" fontId="9" fillId="0" borderId="14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/>
      <protection/>
    </xf>
    <xf numFmtId="174" fontId="8" fillId="0" borderId="16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 wrapText="1"/>
      <protection/>
    </xf>
    <xf numFmtId="174" fontId="8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8" fillId="0" borderId="15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8" fillId="0" borderId="17" xfId="0" applyNumberFormat="1" applyFont="1" applyBorder="1" applyAlignment="1" applyProtection="1">
      <alignment wrapText="1"/>
      <protection/>
    </xf>
    <xf numFmtId="174" fontId="8" fillId="0" borderId="18" xfId="0" applyNumberFormat="1" applyFont="1" applyBorder="1" applyAlignment="1" applyProtection="1">
      <alignment wrapText="1"/>
      <protection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8" fillId="0" borderId="0" xfId="0" applyFont="1" applyAlignment="1">
      <alignment/>
    </xf>
    <xf numFmtId="0" fontId="14" fillId="0" borderId="19" xfId="0" applyFont="1" applyBorder="1" applyAlignment="1">
      <alignment/>
    </xf>
    <xf numFmtId="4" fontId="0" fillId="0" borderId="0" xfId="0" applyNumberFormat="1" applyAlignment="1">
      <alignment/>
    </xf>
    <xf numFmtId="0" fontId="16" fillId="0" borderId="0" xfId="0" applyFont="1" applyAlignment="1">
      <alignment/>
    </xf>
    <xf numFmtId="0" fontId="19" fillId="0" borderId="20" xfId="0" applyFont="1" applyBorder="1" applyAlignment="1">
      <alignment/>
    </xf>
    <xf numFmtId="189" fontId="19" fillId="0" borderId="20" xfId="0" applyNumberFormat="1" applyFont="1" applyBorder="1" applyAlignment="1">
      <alignment/>
    </xf>
    <xf numFmtId="0" fontId="16" fillId="0" borderId="20" xfId="0" applyFont="1" applyBorder="1" applyAlignment="1">
      <alignment/>
    </xf>
    <xf numFmtId="4" fontId="16" fillId="0" borderId="20" xfId="0" applyNumberFormat="1" applyFont="1" applyBorder="1" applyAlignment="1">
      <alignment wrapText="1"/>
    </xf>
    <xf numFmtId="189" fontId="16" fillId="0" borderId="20" xfId="0" applyNumberFormat="1" applyFont="1" applyBorder="1" applyAlignment="1">
      <alignment wrapText="1"/>
    </xf>
    <xf numFmtId="189" fontId="16" fillId="0" borderId="21" xfId="0" applyNumberFormat="1" applyFont="1" applyBorder="1" applyAlignment="1">
      <alignment wrapText="1"/>
    </xf>
    <xf numFmtId="0" fontId="19" fillId="0" borderId="22" xfId="0" applyFont="1" applyBorder="1" applyAlignment="1">
      <alignment/>
    </xf>
    <xf numFmtId="4" fontId="19" fillId="0" borderId="23" xfId="0" applyNumberFormat="1" applyFont="1" applyBorder="1" applyAlignment="1">
      <alignment wrapText="1"/>
    </xf>
    <xf numFmtId="4" fontId="19" fillId="0" borderId="22" xfId="0" applyNumberFormat="1" applyFont="1" applyBorder="1" applyAlignment="1">
      <alignment wrapText="1"/>
    </xf>
    <xf numFmtId="189" fontId="16" fillId="0" borderId="22" xfId="0" applyNumberFormat="1" applyFont="1" applyBorder="1" applyAlignment="1">
      <alignment wrapText="1"/>
    </xf>
    <xf numFmtId="189" fontId="16" fillId="0" borderId="24" xfId="0" applyNumberFormat="1" applyFont="1" applyBorder="1" applyAlignment="1">
      <alignment wrapText="1"/>
    </xf>
    <xf numFmtId="0" fontId="19" fillId="0" borderId="23" xfId="0" applyFont="1" applyBorder="1" applyAlignment="1">
      <alignment/>
    </xf>
    <xf numFmtId="189" fontId="16" fillId="0" borderId="25" xfId="0" applyNumberFormat="1" applyFont="1" applyBorder="1" applyAlignment="1">
      <alignment wrapText="1"/>
    </xf>
    <xf numFmtId="189" fontId="16" fillId="0" borderId="26" xfId="0" applyNumberFormat="1" applyFont="1" applyBorder="1" applyAlignment="1">
      <alignment wrapText="1"/>
    </xf>
    <xf numFmtId="189" fontId="19" fillId="0" borderId="22" xfId="0" applyNumberFormat="1" applyFont="1" applyBorder="1" applyAlignment="1">
      <alignment wrapText="1"/>
    </xf>
    <xf numFmtId="4" fontId="19" fillId="0" borderId="24" xfId="0" applyNumberFormat="1" applyFont="1" applyBorder="1" applyAlignment="1">
      <alignment wrapText="1"/>
    </xf>
    <xf numFmtId="189" fontId="19" fillId="0" borderId="27" xfId="0" applyNumberFormat="1" applyFont="1" applyBorder="1" applyAlignment="1">
      <alignment wrapText="1"/>
    </xf>
    <xf numFmtId="189" fontId="19" fillId="0" borderId="24" xfId="0" applyNumberFormat="1" applyFont="1" applyBorder="1" applyAlignment="1">
      <alignment wrapText="1"/>
    </xf>
    <xf numFmtId="189" fontId="16" fillId="0" borderId="28" xfId="0" applyNumberFormat="1" applyFont="1" applyBorder="1" applyAlignment="1">
      <alignment wrapText="1"/>
    </xf>
    <xf numFmtId="189" fontId="19" fillId="0" borderId="28" xfId="0" applyNumberFormat="1" applyFont="1" applyBorder="1" applyAlignment="1">
      <alignment wrapText="1"/>
    </xf>
    <xf numFmtId="4" fontId="19" fillId="0" borderId="28" xfId="0" applyNumberFormat="1" applyFont="1" applyBorder="1" applyAlignment="1">
      <alignment wrapText="1"/>
    </xf>
    <xf numFmtId="4" fontId="16" fillId="0" borderId="21" xfId="0" applyNumberFormat="1" applyFont="1" applyBorder="1" applyAlignment="1">
      <alignment wrapText="1"/>
    </xf>
    <xf numFmtId="189" fontId="16" fillId="0" borderId="29" xfId="0" applyNumberFormat="1" applyFont="1" applyBorder="1" applyAlignment="1">
      <alignment wrapText="1"/>
    </xf>
    <xf numFmtId="4" fontId="19" fillId="0" borderId="25" xfId="0" applyNumberFormat="1" applyFont="1" applyBorder="1" applyAlignment="1">
      <alignment wrapText="1"/>
    </xf>
    <xf numFmtId="189" fontId="19" fillId="0" borderId="30" xfId="0" applyNumberFormat="1" applyFont="1" applyBorder="1" applyAlignment="1">
      <alignment wrapText="1"/>
    </xf>
    <xf numFmtId="189" fontId="19" fillId="0" borderId="25" xfId="0" applyNumberFormat="1" applyFont="1" applyBorder="1" applyAlignment="1">
      <alignment wrapText="1"/>
    </xf>
    <xf numFmtId="0" fontId="16" fillId="0" borderId="20" xfId="0" applyFont="1" applyFill="1" applyBorder="1" applyAlignment="1">
      <alignment/>
    </xf>
    <xf numFmtId="4" fontId="16" fillId="0" borderId="29" xfId="0" applyNumberFormat="1" applyFont="1" applyBorder="1" applyAlignment="1">
      <alignment wrapText="1"/>
    </xf>
    <xf numFmtId="0" fontId="19" fillId="0" borderId="20" xfId="0" applyFont="1" applyBorder="1" applyAlignment="1">
      <alignment/>
    </xf>
    <xf numFmtId="4" fontId="19" fillId="0" borderId="29" xfId="0" applyNumberFormat="1" applyFont="1" applyBorder="1" applyAlignment="1">
      <alignment wrapText="1"/>
    </xf>
    <xf numFmtId="189" fontId="19" fillId="0" borderId="29" xfId="0" applyNumberFormat="1" applyFont="1" applyBorder="1" applyAlignment="1">
      <alignment wrapText="1"/>
    </xf>
    <xf numFmtId="0" fontId="19" fillId="0" borderId="29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8" xfId="0" applyFont="1" applyBorder="1" applyAlignment="1">
      <alignment/>
    </xf>
    <xf numFmtId="4" fontId="16" fillId="0" borderId="28" xfId="0" applyNumberFormat="1" applyFont="1" applyBorder="1" applyAlignment="1">
      <alignment wrapText="1"/>
    </xf>
    <xf numFmtId="4" fontId="19" fillId="0" borderId="31" xfId="0" applyNumberFormat="1" applyFont="1" applyBorder="1" applyAlignment="1">
      <alignment wrapText="1"/>
    </xf>
    <xf numFmtId="4" fontId="16" fillId="0" borderId="20" xfId="0" applyNumberFormat="1" applyFont="1" applyBorder="1" applyAlignment="1">
      <alignment/>
    </xf>
    <xf numFmtId="4" fontId="16" fillId="0" borderId="32" xfId="0" applyNumberFormat="1" applyFont="1" applyBorder="1" applyAlignment="1">
      <alignment wrapText="1"/>
    </xf>
    <xf numFmtId="0" fontId="19" fillId="0" borderId="26" xfId="0" applyFont="1" applyBorder="1" applyAlignment="1">
      <alignment/>
    </xf>
    <xf numFmtId="4" fontId="19" fillId="0" borderId="26" xfId="0" applyNumberFormat="1" applyFont="1" applyBorder="1" applyAlignment="1">
      <alignment wrapText="1"/>
    </xf>
    <xf numFmtId="4" fontId="19" fillId="0" borderId="33" xfId="0" applyNumberFormat="1" applyFont="1" applyBorder="1" applyAlignment="1">
      <alignment wrapText="1"/>
    </xf>
    <xf numFmtId="4" fontId="19" fillId="0" borderId="20" xfId="0" applyNumberFormat="1" applyFont="1" applyBorder="1" applyAlignment="1">
      <alignment wrapText="1"/>
    </xf>
    <xf numFmtId="189" fontId="19" fillId="0" borderId="20" xfId="0" applyNumberFormat="1" applyFont="1" applyBorder="1" applyAlignment="1">
      <alignment wrapText="1"/>
    </xf>
    <xf numFmtId="189" fontId="19" fillId="0" borderId="23" xfId="0" applyNumberFormat="1" applyFont="1" applyBorder="1" applyAlignment="1">
      <alignment wrapText="1"/>
    </xf>
    <xf numFmtId="189" fontId="19" fillId="0" borderId="34" xfId="0" applyNumberFormat="1" applyFont="1" applyBorder="1" applyAlignment="1">
      <alignment wrapText="1"/>
    </xf>
    <xf numFmtId="0" fontId="19" fillId="0" borderId="28" xfId="0" applyFont="1" applyBorder="1" applyAlignment="1">
      <alignment wrapText="1"/>
    </xf>
    <xf numFmtId="189" fontId="16" fillId="0" borderId="35" xfId="0" applyNumberFormat="1" applyFont="1" applyBorder="1" applyAlignment="1">
      <alignment wrapText="1"/>
    </xf>
    <xf numFmtId="189" fontId="19" fillId="0" borderId="35" xfId="0" applyNumberFormat="1" applyFont="1" applyBorder="1" applyAlignment="1">
      <alignment wrapText="1"/>
    </xf>
    <xf numFmtId="189" fontId="19" fillId="0" borderId="36" xfId="0" applyNumberFormat="1" applyFont="1" applyBorder="1" applyAlignment="1">
      <alignment wrapText="1"/>
    </xf>
    <xf numFmtId="0" fontId="19" fillId="0" borderId="24" xfId="0" applyFont="1" applyBorder="1" applyAlignment="1">
      <alignment wrapText="1"/>
    </xf>
    <xf numFmtId="189" fontId="16" fillId="0" borderId="37" xfId="0" applyNumberFormat="1" applyFont="1" applyBorder="1" applyAlignment="1">
      <alignment wrapText="1"/>
    </xf>
    <xf numFmtId="189" fontId="19" fillId="0" borderId="38" xfId="0" applyNumberFormat="1" applyFont="1" applyBorder="1" applyAlignment="1">
      <alignment wrapText="1"/>
    </xf>
    <xf numFmtId="189" fontId="19" fillId="0" borderId="39" xfId="0" applyNumberFormat="1" applyFont="1" applyBorder="1" applyAlignment="1">
      <alignment wrapText="1"/>
    </xf>
    <xf numFmtId="189" fontId="16" fillId="0" borderId="39" xfId="0" applyNumberFormat="1" applyFont="1" applyBorder="1" applyAlignment="1">
      <alignment wrapText="1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189" fontId="16" fillId="0" borderId="23" xfId="0" applyNumberFormat="1" applyFont="1" applyBorder="1" applyAlignment="1">
      <alignment wrapText="1"/>
    </xf>
    <xf numFmtId="189" fontId="16" fillId="0" borderId="0" xfId="0" applyNumberFormat="1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16" fillId="0" borderId="29" xfId="0" applyFont="1" applyBorder="1" applyAlignment="1">
      <alignment/>
    </xf>
    <xf numFmtId="0" fontId="19" fillId="0" borderId="26" xfId="0" applyFont="1" applyBorder="1" applyAlignment="1">
      <alignment wrapText="1"/>
    </xf>
    <xf numFmtId="4" fontId="23" fillId="0" borderId="22" xfId="0" applyNumberFormat="1" applyFont="1" applyBorder="1" applyAlignment="1">
      <alignment wrapText="1"/>
    </xf>
    <xf numFmtId="189" fontId="19" fillId="0" borderId="43" xfId="0" applyNumberFormat="1" applyFont="1" applyBorder="1" applyAlignment="1">
      <alignment wrapText="1"/>
    </xf>
    <xf numFmtId="189" fontId="19" fillId="0" borderId="44" xfId="0" applyNumberFormat="1" applyFont="1" applyBorder="1" applyAlignment="1">
      <alignment wrapText="1"/>
    </xf>
    <xf numFmtId="189" fontId="16" fillId="0" borderId="34" xfId="0" applyNumberFormat="1" applyFont="1" applyBorder="1" applyAlignment="1">
      <alignment wrapText="1"/>
    </xf>
    <xf numFmtId="189" fontId="19" fillId="0" borderId="45" xfId="0" applyNumberFormat="1" applyFont="1" applyBorder="1" applyAlignment="1">
      <alignment wrapText="1"/>
    </xf>
    <xf numFmtId="189" fontId="16" fillId="0" borderId="45" xfId="0" applyNumberFormat="1" applyFont="1" applyBorder="1" applyAlignment="1">
      <alignment wrapText="1"/>
    </xf>
    <xf numFmtId="189" fontId="16" fillId="0" borderId="44" xfId="0" applyNumberFormat="1" applyFont="1" applyBorder="1" applyAlignment="1">
      <alignment wrapText="1"/>
    </xf>
    <xf numFmtId="189" fontId="16" fillId="0" borderId="46" xfId="0" applyNumberFormat="1" applyFont="1" applyBorder="1" applyAlignment="1">
      <alignment wrapText="1"/>
    </xf>
    <xf numFmtId="189" fontId="16" fillId="0" borderId="30" xfId="0" applyNumberFormat="1" applyFont="1" applyBorder="1" applyAlignment="1">
      <alignment wrapText="1"/>
    </xf>
    <xf numFmtId="189" fontId="16" fillId="0" borderId="47" xfId="0" applyNumberFormat="1" applyFont="1" applyBorder="1" applyAlignment="1">
      <alignment wrapText="1"/>
    </xf>
    <xf numFmtId="189" fontId="19" fillId="0" borderId="47" xfId="0" applyNumberFormat="1" applyFont="1" applyBorder="1" applyAlignment="1">
      <alignment wrapText="1"/>
    </xf>
    <xf numFmtId="189" fontId="16" fillId="0" borderId="19" xfId="0" applyNumberFormat="1" applyFont="1" applyBorder="1" applyAlignment="1">
      <alignment wrapText="1"/>
    </xf>
    <xf numFmtId="189" fontId="16" fillId="0" borderId="43" xfId="0" applyNumberFormat="1" applyFont="1" applyBorder="1" applyAlignment="1">
      <alignment wrapText="1"/>
    </xf>
    <xf numFmtId="189" fontId="19" fillId="0" borderId="48" xfId="0" applyNumberFormat="1" applyFont="1" applyBorder="1" applyAlignment="1">
      <alignment wrapText="1"/>
    </xf>
    <xf numFmtId="189" fontId="16" fillId="0" borderId="48" xfId="0" applyNumberFormat="1" applyFont="1" applyBorder="1" applyAlignment="1">
      <alignment wrapText="1"/>
    </xf>
    <xf numFmtId="189" fontId="16" fillId="0" borderId="38" xfId="0" applyNumberFormat="1" applyFont="1" applyBorder="1" applyAlignment="1">
      <alignment wrapText="1"/>
    </xf>
    <xf numFmtId="189" fontId="16" fillId="0" borderId="36" xfId="0" applyNumberFormat="1" applyFont="1" applyBorder="1" applyAlignment="1">
      <alignment wrapText="1"/>
    </xf>
    <xf numFmtId="189" fontId="16" fillId="0" borderId="5" xfId="0" applyNumberFormat="1" applyFont="1" applyBorder="1" applyAlignment="1">
      <alignment wrapText="1"/>
    </xf>
    <xf numFmtId="189" fontId="16" fillId="0" borderId="49" xfId="0" applyNumberFormat="1" applyFont="1" applyBorder="1" applyAlignment="1">
      <alignment wrapText="1"/>
    </xf>
    <xf numFmtId="189" fontId="19" fillId="0" borderId="49" xfId="0" applyNumberFormat="1" applyFont="1" applyBorder="1" applyAlignment="1">
      <alignment wrapText="1"/>
    </xf>
    <xf numFmtId="4" fontId="21" fillId="0" borderId="1" xfId="0" applyNumberFormat="1" applyFont="1" applyFill="1" applyBorder="1" applyAlignment="1">
      <alignment horizontal="right"/>
    </xf>
    <xf numFmtId="189" fontId="19" fillId="0" borderId="26" xfId="0" applyNumberFormat="1" applyFont="1" applyBorder="1" applyAlignment="1">
      <alignment wrapText="1"/>
    </xf>
    <xf numFmtId="189" fontId="19" fillId="0" borderId="46" xfId="0" applyNumberFormat="1" applyFont="1" applyBorder="1" applyAlignment="1">
      <alignment wrapText="1"/>
    </xf>
    <xf numFmtId="189" fontId="19" fillId="0" borderId="0" xfId="0" applyNumberFormat="1" applyFont="1" applyBorder="1" applyAlignment="1">
      <alignment wrapText="1"/>
    </xf>
    <xf numFmtId="0" fontId="0" fillId="0" borderId="0" xfId="0" applyFill="1" applyAlignment="1">
      <alignment/>
    </xf>
    <xf numFmtId="189" fontId="16" fillId="0" borderId="20" xfId="0" applyNumberFormat="1" applyFont="1" applyFill="1" applyBorder="1" applyAlignment="1">
      <alignment wrapText="1"/>
    </xf>
    <xf numFmtId="189" fontId="19" fillId="0" borderId="22" xfId="0" applyNumberFormat="1" applyFont="1" applyFill="1" applyBorder="1" applyAlignment="1">
      <alignment wrapText="1"/>
    </xf>
    <xf numFmtId="189" fontId="19" fillId="0" borderId="23" xfId="0" applyNumberFormat="1" applyFont="1" applyFill="1" applyBorder="1" applyAlignment="1">
      <alignment wrapText="1"/>
    </xf>
    <xf numFmtId="189" fontId="16" fillId="0" borderId="22" xfId="0" applyNumberFormat="1" applyFont="1" applyFill="1" applyBorder="1" applyAlignment="1">
      <alignment wrapText="1"/>
    </xf>
    <xf numFmtId="189" fontId="16" fillId="0" borderId="23" xfId="0" applyNumberFormat="1" applyFont="1" applyFill="1" applyBorder="1" applyAlignment="1">
      <alignment wrapText="1"/>
    </xf>
    <xf numFmtId="189" fontId="16" fillId="0" borderId="26" xfId="0" applyNumberFormat="1" applyFont="1" applyFill="1" applyBorder="1" applyAlignment="1">
      <alignment wrapText="1"/>
    </xf>
    <xf numFmtId="189" fontId="19" fillId="0" borderId="28" xfId="0" applyNumberFormat="1" applyFont="1" applyFill="1" applyBorder="1" applyAlignment="1">
      <alignment wrapText="1"/>
    </xf>
    <xf numFmtId="189" fontId="19" fillId="0" borderId="24" xfId="0" applyNumberFormat="1" applyFont="1" applyFill="1" applyBorder="1" applyAlignment="1">
      <alignment wrapText="1"/>
    </xf>
    <xf numFmtId="189" fontId="16" fillId="0" borderId="25" xfId="0" applyNumberFormat="1" applyFont="1" applyFill="1" applyBorder="1" applyAlignment="1">
      <alignment wrapText="1"/>
    </xf>
    <xf numFmtId="189" fontId="16" fillId="0" borderId="29" xfId="0" applyNumberFormat="1" applyFont="1" applyFill="1" applyBorder="1" applyAlignment="1">
      <alignment wrapText="1"/>
    </xf>
    <xf numFmtId="189" fontId="19" fillId="0" borderId="29" xfId="0" applyNumberFormat="1" applyFont="1" applyFill="1" applyBorder="1" applyAlignment="1">
      <alignment wrapText="1"/>
    </xf>
    <xf numFmtId="189" fontId="16" fillId="0" borderId="21" xfId="0" applyNumberFormat="1" applyFont="1" applyFill="1" applyBorder="1" applyAlignment="1">
      <alignment wrapText="1"/>
    </xf>
    <xf numFmtId="189" fontId="19" fillId="0" borderId="26" xfId="0" applyNumberFormat="1" applyFont="1" applyFill="1" applyBorder="1" applyAlignment="1">
      <alignment wrapText="1"/>
    </xf>
    <xf numFmtId="189" fontId="19" fillId="0" borderId="25" xfId="0" applyNumberFormat="1" applyFont="1" applyFill="1" applyBorder="1" applyAlignment="1">
      <alignment wrapText="1"/>
    </xf>
    <xf numFmtId="189" fontId="16" fillId="0" borderId="28" xfId="0" applyNumberFormat="1" applyFont="1" applyFill="1" applyBorder="1" applyAlignment="1">
      <alignment wrapText="1"/>
    </xf>
    <xf numFmtId="189" fontId="16" fillId="0" borderId="32" xfId="0" applyNumberFormat="1" applyFont="1" applyFill="1" applyBorder="1" applyAlignment="1">
      <alignment wrapText="1"/>
    </xf>
    <xf numFmtId="189" fontId="19" fillId="0" borderId="20" xfId="0" applyNumberFormat="1" applyFont="1" applyFill="1" applyBorder="1" applyAlignment="1">
      <alignment wrapText="1"/>
    </xf>
    <xf numFmtId="17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4" fontId="16" fillId="0" borderId="20" xfId="0" applyNumberFormat="1" applyFont="1" applyFill="1" applyBorder="1" applyAlignment="1">
      <alignment wrapText="1"/>
    </xf>
    <xf numFmtId="4" fontId="19" fillId="0" borderId="22" xfId="0" applyNumberFormat="1" applyFont="1" applyFill="1" applyBorder="1" applyAlignment="1">
      <alignment wrapText="1"/>
    </xf>
    <xf numFmtId="4" fontId="19" fillId="0" borderId="23" xfId="0" applyNumberFormat="1" applyFont="1" applyFill="1" applyBorder="1" applyAlignment="1">
      <alignment wrapText="1"/>
    </xf>
    <xf numFmtId="4" fontId="19" fillId="0" borderId="26" xfId="0" applyNumberFormat="1" applyFont="1" applyFill="1" applyBorder="1" applyAlignment="1">
      <alignment wrapText="1"/>
    </xf>
    <xf numFmtId="4" fontId="19" fillId="0" borderId="20" xfId="0" applyNumberFormat="1" applyFont="1" applyFill="1" applyBorder="1" applyAlignment="1">
      <alignment wrapText="1"/>
    </xf>
    <xf numFmtId="4" fontId="16" fillId="0" borderId="24" xfId="0" applyNumberFormat="1" applyFont="1" applyFill="1" applyBorder="1" applyAlignment="1">
      <alignment wrapText="1"/>
    </xf>
    <xf numFmtId="4" fontId="16" fillId="0" borderId="22" xfId="0" applyNumberFormat="1" applyFont="1" applyFill="1" applyBorder="1" applyAlignment="1">
      <alignment wrapText="1"/>
    </xf>
    <xf numFmtId="4" fontId="19" fillId="0" borderId="24" xfId="0" applyNumberFormat="1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4" fontId="16" fillId="0" borderId="29" xfId="0" applyNumberFormat="1" applyFont="1" applyFill="1" applyBorder="1" applyAlignment="1">
      <alignment wrapText="1"/>
    </xf>
    <xf numFmtId="4" fontId="19" fillId="0" borderId="29" xfId="0" applyNumberFormat="1" applyFont="1" applyFill="1" applyBorder="1" applyAlignment="1">
      <alignment wrapText="1"/>
    </xf>
    <xf numFmtId="4" fontId="16" fillId="0" borderId="21" xfId="0" applyNumberFormat="1" applyFont="1" applyFill="1" applyBorder="1" applyAlignment="1">
      <alignment wrapText="1"/>
    </xf>
    <xf numFmtId="4" fontId="19" fillId="0" borderId="28" xfId="0" applyNumberFormat="1" applyFont="1" applyFill="1" applyBorder="1" applyAlignment="1">
      <alignment wrapText="1"/>
    </xf>
    <xf numFmtId="4" fontId="0" fillId="0" borderId="24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16" fillId="0" borderId="32" xfId="0" applyNumberFormat="1" applyFont="1" applyFill="1" applyBorder="1" applyAlignment="1">
      <alignment wrapText="1"/>
    </xf>
    <xf numFmtId="4" fontId="19" fillId="0" borderId="50" xfId="0" applyNumberFormat="1" applyFont="1" applyFill="1" applyBorder="1" applyAlignment="1">
      <alignment wrapText="1"/>
    </xf>
    <xf numFmtId="4" fontId="19" fillId="0" borderId="51" xfId="0" applyNumberFormat="1" applyFont="1" applyFill="1" applyBorder="1" applyAlignment="1">
      <alignment wrapText="1"/>
    </xf>
    <xf numFmtId="4" fontId="19" fillId="0" borderId="52" xfId="0" applyNumberFormat="1" applyFont="1" applyFill="1" applyBorder="1" applyAlignment="1">
      <alignment wrapText="1"/>
    </xf>
    <xf numFmtId="4" fontId="19" fillId="0" borderId="32" xfId="0" applyNumberFormat="1" applyFont="1" applyFill="1" applyBorder="1" applyAlignment="1">
      <alignment wrapText="1"/>
    </xf>
    <xf numFmtId="4" fontId="16" fillId="0" borderId="51" xfId="0" applyNumberFormat="1" applyFont="1" applyFill="1" applyBorder="1" applyAlignment="1">
      <alignment wrapText="1"/>
    </xf>
    <xf numFmtId="4" fontId="19" fillId="0" borderId="53" xfId="0" applyNumberFormat="1" applyFont="1" applyFill="1" applyBorder="1" applyAlignment="1">
      <alignment wrapText="1"/>
    </xf>
    <xf numFmtId="4" fontId="16" fillId="0" borderId="54" xfId="0" applyNumberFormat="1" applyFont="1" applyFill="1" applyBorder="1" applyAlignment="1">
      <alignment wrapText="1"/>
    </xf>
    <xf numFmtId="4" fontId="19" fillId="0" borderId="33" xfId="0" applyNumberFormat="1" applyFont="1" applyFill="1" applyBorder="1" applyAlignment="1">
      <alignment wrapText="1"/>
    </xf>
    <xf numFmtId="4" fontId="19" fillId="0" borderId="55" xfId="0" applyNumberFormat="1" applyFont="1" applyFill="1" applyBorder="1" applyAlignment="1">
      <alignment wrapText="1"/>
    </xf>
    <xf numFmtId="4" fontId="16" fillId="0" borderId="53" xfId="0" applyNumberFormat="1" applyFont="1" applyFill="1" applyBorder="1" applyAlignment="1">
      <alignment wrapText="1"/>
    </xf>
    <xf numFmtId="4" fontId="19" fillId="0" borderId="31" xfId="0" applyNumberFormat="1" applyFont="1" applyFill="1" applyBorder="1" applyAlignment="1">
      <alignment wrapText="1"/>
    </xf>
    <xf numFmtId="4" fontId="16" fillId="0" borderId="31" xfId="0" applyNumberFormat="1" applyFont="1" applyFill="1" applyBorder="1" applyAlignment="1">
      <alignment wrapText="1"/>
    </xf>
    <xf numFmtId="4" fontId="16" fillId="0" borderId="32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right"/>
    </xf>
    <xf numFmtId="4" fontId="16" fillId="0" borderId="56" xfId="0" applyNumberFormat="1" applyFont="1" applyFill="1" applyBorder="1" applyAlignment="1">
      <alignment horizontal="right"/>
    </xf>
    <xf numFmtId="179" fontId="19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179" fontId="16" fillId="0" borderId="1" xfId="0" applyNumberFormat="1" applyFont="1" applyFill="1" applyBorder="1" applyAlignment="1">
      <alignment horizontal="right"/>
    </xf>
    <xf numFmtId="0" fontId="19" fillId="0" borderId="53" xfId="0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top" wrapText="1"/>
    </xf>
    <xf numFmtId="0" fontId="16" fillId="0" borderId="57" xfId="0" applyFont="1" applyBorder="1" applyAlignment="1">
      <alignment vertical="top" wrapText="1"/>
    </xf>
    <xf numFmtId="0" fontId="16" fillId="0" borderId="58" xfId="0" applyFont="1" applyBorder="1" applyAlignment="1">
      <alignment vertical="top" wrapText="1"/>
    </xf>
    <xf numFmtId="0" fontId="19" fillId="0" borderId="58" xfId="0" applyFont="1" applyBorder="1" applyAlignment="1">
      <alignment vertical="top" wrapText="1"/>
    </xf>
    <xf numFmtId="0" fontId="16" fillId="0" borderId="58" xfId="0" applyFont="1" applyBorder="1" applyAlignment="1">
      <alignment horizontal="left" vertical="center" wrapText="1"/>
    </xf>
    <xf numFmtId="0" fontId="16" fillId="0" borderId="58" xfId="0" applyFont="1" applyFill="1" applyBorder="1" applyAlignment="1">
      <alignment vertical="top" wrapText="1"/>
    </xf>
    <xf numFmtId="0" fontId="16" fillId="0" borderId="59" xfId="0" applyFont="1" applyBorder="1" applyAlignment="1">
      <alignment/>
    </xf>
    <xf numFmtId="4" fontId="16" fillId="0" borderId="60" xfId="0" applyNumberFormat="1" applyFont="1" applyFill="1" applyBorder="1" applyAlignment="1">
      <alignment horizontal="right"/>
    </xf>
    <xf numFmtId="4" fontId="16" fillId="0" borderId="41" xfId="0" applyNumberFormat="1" applyFont="1" applyFill="1" applyBorder="1" applyAlignment="1">
      <alignment horizontal="right"/>
    </xf>
    <xf numFmtId="4" fontId="16" fillId="0" borderId="61" xfId="0" applyNumberFormat="1" applyFont="1" applyFill="1" applyBorder="1" applyAlignment="1">
      <alignment horizontal="right"/>
    </xf>
    <xf numFmtId="179" fontId="19" fillId="0" borderId="61" xfId="0" applyNumberFormat="1" applyFont="1" applyFill="1" applyBorder="1" applyAlignment="1">
      <alignment horizontal="right"/>
    </xf>
    <xf numFmtId="4" fontId="19" fillId="0" borderId="61" xfId="0" applyNumberFormat="1" applyFont="1" applyFill="1" applyBorder="1" applyAlignment="1">
      <alignment horizontal="right"/>
    </xf>
    <xf numFmtId="179" fontId="16" fillId="0" borderId="61" xfId="0" applyNumberFormat="1" applyFont="1" applyFill="1" applyBorder="1" applyAlignment="1">
      <alignment horizontal="right"/>
    </xf>
    <xf numFmtId="4" fontId="21" fillId="0" borderId="41" xfId="0" applyNumberFormat="1" applyFont="1" applyFill="1" applyBorder="1" applyAlignment="1">
      <alignment horizontal="right"/>
    </xf>
    <xf numFmtId="4" fontId="21" fillId="0" borderId="61" xfId="0" applyNumberFormat="1" applyFont="1" applyFill="1" applyBorder="1" applyAlignment="1">
      <alignment horizontal="right"/>
    </xf>
    <xf numFmtId="4" fontId="16" fillId="0" borderId="62" xfId="0" applyNumberFormat="1" applyFont="1" applyFill="1" applyBorder="1" applyAlignment="1">
      <alignment horizontal="right"/>
    </xf>
    <xf numFmtId="4" fontId="16" fillId="0" borderId="63" xfId="0" applyNumberFormat="1" applyFont="1" applyFill="1" applyBorder="1" applyAlignment="1">
      <alignment horizontal="right"/>
    </xf>
    <xf numFmtId="4" fontId="16" fillId="0" borderId="64" xfId="0" applyNumberFormat="1" applyFont="1" applyFill="1" applyBorder="1" applyAlignment="1">
      <alignment horizontal="right"/>
    </xf>
    <xf numFmtId="4" fontId="16" fillId="0" borderId="65" xfId="0" applyNumberFormat="1" applyFont="1" applyFill="1" applyBorder="1" applyAlignment="1">
      <alignment horizontal="right"/>
    </xf>
    <xf numFmtId="4" fontId="16" fillId="0" borderId="66" xfId="0" applyNumberFormat="1" applyFont="1" applyFill="1" applyBorder="1" applyAlignment="1">
      <alignment horizontal="right"/>
    </xf>
    <xf numFmtId="4" fontId="16" fillId="0" borderId="57" xfId="0" applyNumberFormat="1" applyFont="1" applyFill="1" applyBorder="1" applyAlignment="1">
      <alignment horizontal="right"/>
    </xf>
    <xf numFmtId="4" fontId="16" fillId="0" borderId="58" xfId="0" applyNumberFormat="1" applyFont="1" applyFill="1" applyBorder="1" applyAlignment="1">
      <alignment horizontal="right"/>
    </xf>
    <xf numFmtId="179" fontId="19" fillId="0" borderId="58" xfId="0" applyNumberFormat="1" applyFont="1" applyFill="1" applyBorder="1" applyAlignment="1">
      <alignment horizontal="right"/>
    </xf>
    <xf numFmtId="4" fontId="19" fillId="0" borderId="58" xfId="0" applyNumberFormat="1" applyFont="1" applyFill="1" applyBorder="1" applyAlignment="1">
      <alignment horizontal="right"/>
    </xf>
    <xf numFmtId="179" fontId="16" fillId="0" borderId="58" xfId="0" applyNumberFormat="1" applyFont="1" applyFill="1" applyBorder="1" applyAlignment="1">
      <alignment horizontal="right"/>
    </xf>
    <xf numFmtId="4" fontId="21" fillId="0" borderId="58" xfId="0" applyNumberFormat="1" applyFont="1" applyFill="1" applyBorder="1" applyAlignment="1">
      <alignment horizontal="right"/>
    </xf>
    <xf numFmtId="4" fontId="16" fillId="0" borderId="67" xfId="0" applyNumberFormat="1" applyFont="1" applyFill="1" applyBorder="1" applyAlignment="1">
      <alignment horizontal="right"/>
    </xf>
    <xf numFmtId="4" fontId="16" fillId="0" borderId="68" xfId="0" applyNumberFormat="1" applyFont="1" applyFill="1" applyBorder="1" applyAlignment="1">
      <alignment horizontal="right"/>
    </xf>
    <xf numFmtId="4" fontId="16" fillId="0" borderId="40" xfId="0" applyNumberFormat="1" applyFont="1" applyFill="1" applyBorder="1" applyAlignment="1">
      <alignment horizontal="right"/>
    </xf>
    <xf numFmtId="179" fontId="19" fillId="0" borderId="41" xfId="0" applyNumberFormat="1" applyFont="1" applyFill="1" applyBorder="1" applyAlignment="1">
      <alignment horizontal="right"/>
    </xf>
    <xf numFmtId="4" fontId="19" fillId="0" borderId="41" xfId="0" applyNumberFormat="1" applyFont="1" applyFill="1" applyBorder="1" applyAlignment="1">
      <alignment horizontal="right"/>
    </xf>
    <xf numFmtId="179" fontId="16" fillId="0" borderId="41" xfId="0" applyNumberFormat="1" applyFont="1" applyFill="1" applyBorder="1" applyAlignment="1">
      <alignment horizontal="right"/>
    </xf>
    <xf numFmtId="4" fontId="16" fillId="0" borderId="69" xfId="0" applyNumberFormat="1" applyFont="1" applyFill="1" applyBorder="1" applyAlignment="1">
      <alignment horizontal="right"/>
    </xf>
    <xf numFmtId="0" fontId="19" fillId="0" borderId="29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20" fillId="0" borderId="4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3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8" xfId="0" applyFont="1" applyBorder="1" applyAlignment="1">
      <alignment/>
    </xf>
    <xf numFmtId="0" fontId="19" fillId="0" borderId="3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view="pageBreakPreview" zoomScale="60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3" sqref="J3"/>
    </sheetView>
  </sheetViews>
  <sheetFormatPr defaultColWidth="9.00390625" defaultRowHeight="12.75"/>
  <cols>
    <col min="1" max="1" width="14.125" style="0" customWidth="1"/>
    <col min="2" max="2" width="49.25390625" style="0" customWidth="1"/>
    <col min="3" max="3" width="21.75390625" style="166" customWidth="1"/>
    <col min="4" max="4" width="20.75390625" style="0" customWidth="1"/>
    <col min="5" max="5" width="20.875" style="0" customWidth="1"/>
    <col min="6" max="6" width="14.00390625" style="166" customWidth="1"/>
    <col min="7" max="7" width="11.375" style="0" customWidth="1"/>
    <col min="8" max="8" width="19.25390625" style="166" customWidth="1"/>
    <col min="9" max="9" width="19.625" style="0" customWidth="1"/>
    <col min="10" max="10" width="19.875" style="0" customWidth="1"/>
    <col min="11" max="11" width="12.375" style="0" customWidth="1"/>
    <col min="12" max="12" width="13.00390625" style="0" customWidth="1"/>
    <col min="13" max="13" width="13.875" style="0" bestFit="1" customWidth="1"/>
  </cols>
  <sheetData>
    <row r="1" ht="30" customHeight="1">
      <c r="J1" s="66" t="s">
        <v>115</v>
      </c>
    </row>
    <row r="2" ht="27.75" customHeight="1">
      <c r="J2" s="66" t="s">
        <v>157</v>
      </c>
    </row>
    <row r="3" spans="3:11" ht="28.5" customHeight="1">
      <c r="C3" s="204"/>
      <c r="I3" s="66"/>
      <c r="J3" s="66" t="s">
        <v>158</v>
      </c>
      <c r="K3" s="51"/>
    </row>
    <row r="4" ht="12.75">
      <c r="K4" s="51"/>
    </row>
    <row r="5" spans="2:11" ht="20.25">
      <c r="B5" s="267" t="s">
        <v>53</v>
      </c>
      <c r="C5" s="267"/>
      <c r="D5" s="267"/>
      <c r="E5" s="267"/>
      <c r="F5" s="267"/>
      <c r="G5" s="267"/>
      <c r="H5" s="267"/>
      <c r="I5" s="267"/>
      <c r="J5" s="267"/>
      <c r="K5" s="267"/>
    </row>
    <row r="6" spans="2:11" ht="28.5" customHeight="1">
      <c r="B6" s="267" t="s">
        <v>146</v>
      </c>
      <c r="C6" s="267"/>
      <c r="D6" s="267"/>
      <c r="E6" s="267"/>
      <c r="F6" s="267"/>
      <c r="G6" s="267"/>
      <c r="H6" s="267"/>
      <c r="I6" s="267"/>
      <c r="J6" s="267"/>
      <c r="K6" s="267"/>
    </row>
    <row r="7" spans="9:11" ht="16.5" customHeight="1" thickBot="1">
      <c r="I7" s="70"/>
      <c r="K7" s="67" t="s">
        <v>46</v>
      </c>
    </row>
    <row r="8" spans="1:12" ht="36.75" customHeight="1" thickBot="1">
      <c r="A8" s="280" t="s">
        <v>62</v>
      </c>
      <c r="B8" s="268" t="s">
        <v>0</v>
      </c>
      <c r="C8" s="273" t="s">
        <v>1</v>
      </c>
      <c r="D8" s="283"/>
      <c r="E8" s="283"/>
      <c r="F8" s="283"/>
      <c r="G8" s="284"/>
      <c r="H8" s="273" t="s">
        <v>2</v>
      </c>
      <c r="I8" s="274"/>
      <c r="J8" s="274"/>
      <c r="K8" s="274"/>
      <c r="L8" s="275"/>
    </row>
    <row r="9" spans="1:12" ht="39.75" customHeight="1" thickBot="1">
      <c r="A9" s="281"/>
      <c r="B9" s="269"/>
      <c r="C9" s="276" t="s">
        <v>147</v>
      </c>
      <c r="D9" s="278" t="s">
        <v>148</v>
      </c>
      <c r="E9" s="278" t="s">
        <v>149</v>
      </c>
      <c r="F9" s="271" t="s">
        <v>63</v>
      </c>
      <c r="G9" s="272"/>
      <c r="H9" s="276" t="s">
        <v>150</v>
      </c>
      <c r="I9" s="278" t="s">
        <v>116</v>
      </c>
      <c r="J9" s="278" t="s">
        <v>149</v>
      </c>
      <c r="K9" s="271" t="s">
        <v>63</v>
      </c>
      <c r="L9" s="272"/>
    </row>
    <row r="10" spans="1:12" ht="93.75" customHeight="1" thickBot="1">
      <c r="A10" s="282"/>
      <c r="B10" s="270"/>
      <c r="C10" s="277"/>
      <c r="D10" s="279"/>
      <c r="E10" s="279"/>
      <c r="F10" s="226" t="s">
        <v>137</v>
      </c>
      <c r="G10" s="260" t="s">
        <v>117</v>
      </c>
      <c r="H10" s="277"/>
      <c r="I10" s="279"/>
      <c r="J10" s="279"/>
      <c r="K10" s="261" t="s">
        <v>151</v>
      </c>
      <c r="L10" s="260" t="s">
        <v>117</v>
      </c>
    </row>
    <row r="11" spans="1:12" ht="27" customHeight="1" thickBot="1">
      <c r="A11" s="72"/>
      <c r="B11" s="263" t="s">
        <v>4</v>
      </c>
      <c r="C11" s="263"/>
      <c r="D11" s="263"/>
      <c r="E11" s="263"/>
      <c r="F11" s="263"/>
      <c r="G11" s="263"/>
      <c r="H11" s="263"/>
      <c r="I11" s="263"/>
      <c r="J11" s="263"/>
      <c r="K11" s="263"/>
      <c r="L11" s="73"/>
    </row>
    <row r="12" spans="1:12" ht="33.75" customHeight="1" thickBot="1">
      <c r="A12" s="74">
        <v>10000000</v>
      </c>
      <c r="B12" s="133" t="s">
        <v>64</v>
      </c>
      <c r="C12" s="205">
        <f>C13+C16+C19+C21+C23</f>
        <v>101697259.29</v>
      </c>
      <c r="D12" s="75">
        <f>D13+D21+D23+D31</f>
        <v>96504400</v>
      </c>
      <c r="E12" s="75">
        <f>E13+E21+E23+E31</f>
        <v>124466633.09</v>
      </c>
      <c r="F12" s="167">
        <f>E12/C12*100</f>
        <v>122.38936816878304</v>
      </c>
      <c r="G12" s="145">
        <f>E12/D12*100</f>
        <v>128.97508620332337</v>
      </c>
      <c r="H12" s="189">
        <f>H13+H16+H19+H21+H23+H31</f>
        <v>7334198.7</v>
      </c>
      <c r="I12" s="75">
        <f>I23+I31</f>
        <v>5000</v>
      </c>
      <c r="J12" s="75">
        <f>J23+J31</f>
        <v>29848.629999999997</v>
      </c>
      <c r="K12" s="156">
        <f>J12/H12*100</f>
        <v>0.4069787473851778</v>
      </c>
      <c r="L12" s="76"/>
    </row>
    <row r="13" spans="1:12" ht="54" customHeight="1" thickBot="1">
      <c r="A13" s="74">
        <v>11000000</v>
      </c>
      <c r="B13" s="133" t="s">
        <v>65</v>
      </c>
      <c r="C13" s="205">
        <f>C14+C15</f>
        <v>93253311.97</v>
      </c>
      <c r="D13" s="75">
        <f>D14+D15</f>
        <v>74700000</v>
      </c>
      <c r="E13" s="75">
        <f>E14+E15</f>
        <v>99653456.25</v>
      </c>
      <c r="F13" s="167">
        <f>E13/C13*100</f>
        <v>106.86318174099698</v>
      </c>
      <c r="G13" s="145">
        <f>E13/D13*100</f>
        <v>133.40489457831325</v>
      </c>
      <c r="H13" s="189"/>
      <c r="I13" s="75"/>
      <c r="J13" s="75"/>
      <c r="K13" s="123"/>
      <c r="L13" s="77"/>
    </row>
    <row r="14" spans="1:12" ht="36" customHeight="1">
      <c r="A14" s="78">
        <v>11010000</v>
      </c>
      <c r="B14" s="134" t="s">
        <v>145</v>
      </c>
      <c r="C14" s="206">
        <v>93121448.59</v>
      </c>
      <c r="D14" s="80">
        <v>74700000</v>
      </c>
      <c r="E14" s="79">
        <v>99477766.98</v>
      </c>
      <c r="F14" s="168">
        <f>E14/C14*100</f>
        <v>106.8258371043882</v>
      </c>
      <c r="G14" s="146">
        <f>E14/D14*100</f>
        <v>133.16970144578312</v>
      </c>
      <c r="H14" s="190"/>
      <c r="I14" s="80"/>
      <c r="J14" s="80"/>
      <c r="K14" s="157"/>
      <c r="L14" s="82"/>
    </row>
    <row r="15" spans="1:12" ht="51.75" customHeight="1" thickBot="1">
      <c r="A15" s="83">
        <v>11020000</v>
      </c>
      <c r="B15" s="135" t="s">
        <v>50</v>
      </c>
      <c r="C15" s="206">
        <v>131863.38</v>
      </c>
      <c r="D15" s="79">
        <v>0</v>
      </c>
      <c r="E15" s="79">
        <v>175689.27</v>
      </c>
      <c r="F15" s="169">
        <f>E15/C15*100</f>
        <v>133.23583090316657</v>
      </c>
      <c r="G15" s="144">
        <v>0</v>
      </c>
      <c r="H15" s="191"/>
      <c r="I15" s="79"/>
      <c r="J15" s="79"/>
      <c r="K15" s="158"/>
      <c r="L15" s="131"/>
    </row>
    <row r="16" spans="1:12" ht="27.75" customHeight="1" thickBot="1">
      <c r="A16" s="74">
        <v>12000000</v>
      </c>
      <c r="B16" s="133" t="s">
        <v>130</v>
      </c>
      <c r="C16" s="205"/>
      <c r="D16" s="75"/>
      <c r="E16" s="75"/>
      <c r="F16" s="167"/>
      <c r="G16" s="145"/>
      <c r="H16" s="189">
        <f>H17+H18</f>
        <v>88500.86</v>
      </c>
      <c r="I16" s="75"/>
      <c r="J16" s="75"/>
      <c r="K16" s="156"/>
      <c r="L16" s="76"/>
    </row>
    <row r="17" spans="1:12" ht="36.75" customHeight="1">
      <c r="A17" s="78">
        <v>12020000</v>
      </c>
      <c r="B17" s="134" t="s">
        <v>131</v>
      </c>
      <c r="C17" s="207"/>
      <c r="D17" s="80"/>
      <c r="E17" s="80"/>
      <c r="F17" s="170"/>
      <c r="G17" s="147"/>
      <c r="H17" s="190">
        <v>42.94</v>
      </c>
      <c r="I17" s="80"/>
      <c r="J17" s="80"/>
      <c r="K17" s="159"/>
      <c r="L17" s="81"/>
    </row>
    <row r="18" spans="1:12" ht="48" customHeight="1" thickBot="1">
      <c r="A18" s="83">
        <v>12030000</v>
      </c>
      <c r="B18" s="135" t="s">
        <v>132</v>
      </c>
      <c r="C18" s="206"/>
      <c r="D18" s="79"/>
      <c r="E18" s="79"/>
      <c r="F18" s="171"/>
      <c r="G18" s="148"/>
      <c r="H18" s="191">
        <v>88457.92</v>
      </c>
      <c r="I18" s="79"/>
      <c r="J18" s="79"/>
      <c r="K18" s="158"/>
      <c r="L18" s="131"/>
    </row>
    <row r="19" spans="1:12" ht="41.25" customHeight="1" thickBot="1">
      <c r="A19" s="74">
        <v>13000000</v>
      </c>
      <c r="B19" s="133" t="s">
        <v>133</v>
      </c>
      <c r="C19" s="205">
        <f>C20</f>
        <v>7758817.53</v>
      </c>
      <c r="D19" s="75"/>
      <c r="E19" s="75"/>
      <c r="F19" s="167"/>
      <c r="G19" s="145"/>
      <c r="H19" s="189"/>
      <c r="I19" s="75"/>
      <c r="J19" s="75"/>
      <c r="K19" s="156"/>
      <c r="L19" s="76"/>
    </row>
    <row r="20" spans="1:12" ht="27.75" customHeight="1" thickBot="1">
      <c r="A20" s="111">
        <v>13050000</v>
      </c>
      <c r="B20" s="141" t="s">
        <v>122</v>
      </c>
      <c r="C20" s="208">
        <v>7758817.53</v>
      </c>
      <c r="D20" s="112"/>
      <c r="E20" s="112"/>
      <c r="F20" s="172"/>
      <c r="G20" s="149"/>
      <c r="H20" s="192"/>
      <c r="I20" s="112"/>
      <c r="J20" s="112"/>
      <c r="K20" s="132"/>
      <c r="L20" s="85"/>
    </row>
    <row r="21" spans="1:12" ht="37.5" customHeight="1" thickBot="1">
      <c r="A21" s="74">
        <v>14000000</v>
      </c>
      <c r="B21" s="133" t="s">
        <v>118</v>
      </c>
      <c r="C21" s="205"/>
      <c r="D21" s="75">
        <f>D22</f>
        <v>7695000</v>
      </c>
      <c r="E21" s="75">
        <f>E22</f>
        <v>9335175.75</v>
      </c>
      <c r="F21" s="167"/>
      <c r="G21" s="145">
        <f aca="true" t="shared" si="0" ref="G21:G28">E21/D21*100</f>
        <v>121.3148245614035</v>
      </c>
      <c r="H21" s="189"/>
      <c r="I21" s="75"/>
      <c r="J21" s="75"/>
      <c r="K21" s="156"/>
      <c r="L21" s="76"/>
    </row>
    <row r="22" spans="1:12" ht="72.75" customHeight="1" thickBot="1">
      <c r="A22" s="100">
        <v>14040000</v>
      </c>
      <c r="B22" s="137" t="s">
        <v>119</v>
      </c>
      <c r="C22" s="209"/>
      <c r="D22" s="114">
        <v>7695000</v>
      </c>
      <c r="E22" s="114">
        <v>9335175.75</v>
      </c>
      <c r="F22" s="167"/>
      <c r="G22" s="117">
        <f t="shared" si="0"/>
        <v>121.3148245614035</v>
      </c>
      <c r="H22" s="193"/>
      <c r="I22" s="114"/>
      <c r="J22" s="114"/>
      <c r="K22" s="155"/>
      <c r="L22" s="115"/>
    </row>
    <row r="23" spans="1:12" ht="25.5" customHeight="1" thickBot="1">
      <c r="A23" s="74">
        <v>18000000</v>
      </c>
      <c r="B23" s="133" t="s">
        <v>66</v>
      </c>
      <c r="C23" s="205">
        <f>C28+C29+C30</f>
        <v>685129.79</v>
      </c>
      <c r="D23" s="75">
        <f>D24+D28+D29+D30</f>
        <v>14016500</v>
      </c>
      <c r="E23" s="75">
        <f>E24+E28+E29+E30</f>
        <v>15397284.92</v>
      </c>
      <c r="F23" s="167">
        <f>E23/C23*100</f>
        <v>2247.353004457739</v>
      </c>
      <c r="G23" s="145">
        <f t="shared" si="0"/>
        <v>109.85113915742161</v>
      </c>
      <c r="H23" s="189">
        <f>H25+H29+H30</f>
        <v>7012809.04</v>
      </c>
      <c r="I23" s="75">
        <f>SUM(I24:I30)</f>
        <v>0</v>
      </c>
      <c r="J23" s="75">
        <f>SUM(J24:J30)</f>
        <v>-6261.86</v>
      </c>
      <c r="K23" s="123">
        <f>J23/H23*100</f>
        <v>-0.08929175119817608</v>
      </c>
      <c r="L23" s="77"/>
    </row>
    <row r="24" spans="1:12" ht="32.25" customHeight="1">
      <c r="A24" s="78">
        <v>18010000</v>
      </c>
      <c r="B24" s="134" t="s">
        <v>120</v>
      </c>
      <c r="C24" s="210"/>
      <c r="D24" s="142">
        <f>D25+D26+D27</f>
        <v>8627900</v>
      </c>
      <c r="E24" s="142">
        <f>E25+E26+E27</f>
        <v>8046860.33</v>
      </c>
      <c r="F24" s="170"/>
      <c r="G24" s="147">
        <f t="shared" si="0"/>
        <v>93.26557250315835</v>
      </c>
      <c r="H24" s="194"/>
      <c r="I24" s="87"/>
      <c r="J24" s="87"/>
      <c r="K24" s="124"/>
      <c r="L24" s="89"/>
    </row>
    <row r="25" spans="1:12" ht="32.25" customHeight="1">
      <c r="A25" s="118"/>
      <c r="B25" s="118" t="s">
        <v>121</v>
      </c>
      <c r="C25" s="207"/>
      <c r="D25" s="92">
        <v>18200</v>
      </c>
      <c r="E25" s="92">
        <v>144165.72</v>
      </c>
      <c r="F25" s="173">
        <f>E25/H25*100</f>
        <v>1505.8390729680439</v>
      </c>
      <c r="G25" s="143">
        <f t="shared" si="0"/>
        <v>792.1193406593407</v>
      </c>
      <c r="H25" s="190">
        <v>9573.78</v>
      </c>
      <c r="I25" s="80"/>
      <c r="J25" s="80"/>
      <c r="K25" s="120"/>
      <c r="L25" s="91"/>
    </row>
    <row r="26" spans="1:12" ht="28.5" customHeight="1">
      <c r="A26" s="106"/>
      <c r="B26" s="106" t="s">
        <v>122</v>
      </c>
      <c r="C26" s="207"/>
      <c r="D26" s="92">
        <v>8409700</v>
      </c>
      <c r="E26" s="92">
        <v>7613111.32</v>
      </c>
      <c r="F26" s="173">
        <f>E26/C20*100</f>
        <v>98.12205649331722</v>
      </c>
      <c r="G26" s="143">
        <f t="shared" si="0"/>
        <v>90.52773963399409</v>
      </c>
      <c r="H26" s="195"/>
      <c r="I26" s="80"/>
      <c r="J26" s="80"/>
      <c r="K26" s="120"/>
      <c r="L26" s="91"/>
    </row>
    <row r="27" spans="1:12" ht="27" customHeight="1">
      <c r="A27" s="106"/>
      <c r="B27" s="106" t="s">
        <v>123</v>
      </c>
      <c r="C27" s="207"/>
      <c r="D27" s="92">
        <v>200000</v>
      </c>
      <c r="E27" s="92">
        <v>289583.29</v>
      </c>
      <c r="F27" s="173"/>
      <c r="G27" s="143">
        <f t="shared" si="0"/>
        <v>144.791645</v>
      </c>
      <c r="H27" s="195"/>
      <c r="I27" s="80"/>
      <c r="J27" s="80"/>
      <c r="K27" s="120"/>
      <c r="L27" s="91"/>
    </row>
    <row r="28" spans="1:12" ht="27.75" customHeight="1">
      <c r="A28" s="106">
        <v>18030000</v>
      </c>
      <c r="B28" s="106" t="s">
        <v>124</v>
      </c>
      <c r="C28" s="207">
        <v>544.26</v>
      </c>
      <c r="D28" s="92">
        <v>600</v>
      </c>
      <c r="E28" s="92">
        <v>1088.55</v>
      </c>
      <c r="F28" s="173">
        <f>E28/C28*100</f>
        <v>200.00551207143644</v>
      </c>
      <c r="G28" s="143">
        <f t="shared" si="0"/>
        <v>181.42499999999998</v>
      </c>
      <c r="H28" s="195"/>
      <c r="I28" s="80"/>
      <c r="J28" s="80"/>
      <c r="K28" s="120"/>
      <c r="L28" s="91"/>
    </row>
    <row r="29" spans="1:12" ht="61.5" customHeight="1">
      <c r="A29" s="106">
        <v>18040000</v>
      </c>
      <c r="B29" s="118" t="s">
        <v>125</v>
      </c>
      <c r="C29" s="207">
        <f>684583.23+2.3</f>
        <v>684585.53</v>
      </c>
      <c r="D29" s="92"/>
      <c r="E29" s="92">
        <v>-60664.85</v>
      </c>
      <c r="F29" s="173"/>
      <c r="G29" s="143"/>
      <c r="H29" s="190">
        <v>101120.26</v>
      </c>
      <c r="I29" s="80"/>
      <c r="J29" s="80">
        <v>-6261.86</v>
      </c>
      <c r="K29" s="120"/>
      <c r="L29" s="91"/>
    </row>
    <row r="30" spans="1:12" ht="27.75" customHeight="1" thickBot="1">
      <c r="A30" s="106">
        <v>18050000</v>
      </c>
      <c r="B30" s="83" t="s">
        <v>113</v>
      </c>
      <c r="C30" s="208"/>
      <c r="D30" s="79">
        <v>5388000</v>
      </c>
      <c r="E30" s="79">
        <v>7410000.89</v>
      </c>
      <c r="F30" s="169">
        <f>E30/H30*100</f>
        <v>107.35840955996821</v>
      </c>
      <c r="G30" s="144">
        <f>E30/D30*100</f>
        <v>137.52785616184113</v>
      </c>
      <c r="H30" s="192">
        <v>6902115</v>
      </c>
      <c r="I30" s="112"/>
      <c r="J30" s="112"/>
      <c r="K30" s="121"/>
      <c r="L30" s="116"/>
    </row>
    <row r="31" spans="1:12" ht="27" customHeight="1" thickBot="1">
      <c r="A31" s="74">
        <v>19000000</v>
      </c>
      <c r="B31" s="74" t="s">
        <v>67</v>
      </c>
      <c r="C31" s="205"/>
      <c r="D31" s="75">
        <f>D32+D33</f>
        <v>92900</v>
      </c>
      <c r="E31" s="75">
        <f>E32+E33</f>
        <v>80716.17</v>
      </c>
      <c r="F31" s="167"/>
      <c r="G31" s="145">
        <f>E32/D32*100</f>
        <v>86.88500538213133</v>
      </c>
      <c r="H31" s="189">
        <f>H32+H33</f>
        <v>232888.8</v>
      </c>
      <c r="I31" s="75">
        <f>I33</f>
        <v>5000</v>
      </c>
      <c r="J31" s="75">
        <f>J32+J33</f>
        <v>36110.49</v>
      </c>
      <c r="K31" s="156">
        <f>J31/H31*100</f>
        <v>15.5054644104826</v>
      </c>
      <c r="L31" s="76"/>
    </row>
    <row r="32" spans="1:12" ht="24" customHeight="1">
      <c r="A32" s="78">
        <v>19010000</v>
      </c>
      <c r="B32" s="134" t="s">
        <v>68</v>
      </c>
      <c r="C32" s="207"/>
      <c r="D32" s="80">
        <v>92900</v>
      </c>
      <c r="E32" s="87">
        <v>80716.17</v>
      </c>
      <c r="F32" s="174">
        <f>E32/H32*100</f>
        <v>89.77995969943197</v>
      </c>
      <c r="G32" s="88">
        <f>E32/D32*100</f>
        <v>86.88500538213133</v>
      </c>
      <c r="H32" s="196">
        <v>89904.44</v>
      </c>
      <c r="I32" s="80"/>
      <c r="J32" s="80"/>
      <c r="K32" s="124">
        <f>J32/H32*100</f>
        <v>0</v>
      </c>
      <c r="L32" s="89"/>
    </row>
    <row r="33" spans="1:12" ht="36" customHeight="1" thickBot="1">
      <c r="A33" s="83">
        <v>19050000</v>
      </c>
      <c r="B33" s="135" t="s">
        <v>69</v>
      </c>
      <c r="C33" s="206"/>
      <c r="D33" s="79"/>
      <c r="E33" s="95"/>
      <c r="F33" s="175"/>
      <c r="G33" s="150"/>
      <c r="H33" s="197">
        <v>142984.36</v>
      </c>
      <c r="I33" s="79">
        <v>5000</v>
      </c>
      <c r="J33" s="79">
        <v>36110.49</v>
      </c>
      <c r="K33" s="125">
        <f>J33/H33*100</f>
        <v>25.25485304826346</v>
      </c>
      <c r="L33" s="97"/>
    </row>
    <row r="34" spans="1:12" ht="27.75" customHeight="1" thickBot="1">
      <c r="A34" s="98">
        <v>20000000</v>
      </c>
      <c r="B34" s="133" t="s">
        <v>70</v>
      </c>
      <c r="C34" s="205">
        <f>C35+C38+C42+C43</f>
        <v>512189.77</v>
      </c>
      <c r="D34" s="75">
        <f>D35+D38+D42+D43</f>
        <v>193750</v>
      </c>
      <c r="E34" s="99">
        <f>E35+E38+E42+E43</f>
        <v>1442889.6500000001</v>
      </c>
      <c r="F34" s="176">
        <f aca="true" t="shared" si="1" ref="F34:F42">E34/C34*100</f>
        <v>281.7099705056585</v>
      </c>
      <c r="G34" s="151">
        <f aca="true" t="shared" si="2" ref="G34:G42">E34/D34*100</f>
        <v>744.7172387096775</v>
      </c>
      <c r="H34" s="198">
        <f>H35+H38+H42+H43</f>
        <v>7837669</v>
      </c>
      <c r="I34" s="75">
        <f>I35+I38+I42+I43</f>
        <v>14743675.78</v>
      </c>
      <c r="J34" s="75">
        <f>J35+J38+J42+J43</f>
        <v>14639570.92</v>
      </c>
      <c r="K34" s="160">
        <f>J34/H34*100</f>
        <v>186.78475602886522</v>
      </c>
      <c r="L34" s="94">
        <f>J34/I34*100</f>
        <v>99.29390159175082</v>
      </c>
    </row>
    <row r="35" spans="1:12" ht="39" customHeight="1" thickBot="1">
      <c r="A35" s="74">
        <v>21000000</v>
      </c>
      <c r="B35" s="133" t="s">
        <v>71</v>
      </c>
      <c r="C35" s="205">
        <f>C36+C37</f>
        <v>9935.51</v>
      </c>
      <c r="D35" s="75">
        <f>D36+D37</f>
        <v>9450</v>
      </c>
      <c r="E35" s="75">
        <f>E36+E37</f>
        <v>23083.77</v>
      </c>
      <c r="F35" s="167">
        <f t="shared" si="1"/>
        <v>232.33603509029734</v>
      </c>
      <c r="G35" s="145">
        <f t="shared" si="2"/>
        <v>244.27269841269842</v>
      </c>
      <c r="H35" s="189"/>
      <c r="I35" s="75"/>
      <c r="J35" s="75"/>
      <c r="K35" s="156"/>
      <c r="L35" s="76"/>
    </row>
    <row r="36" spans="1:14" ht="126.75" thickBot="1">
      <c r="A36" s="100">
        <v>21080900</v>
      </c>
      <c r="B36" s="138" t="s">
        <v>139</v>
      </c>
      <c r="C36" s="211">
        <v>245</v>
      </c>
      <c r="D36" s="101"/>
      <c r="E36" s="101"/>
      <c r="F36" s="177"/>
      <c r="G36" s="96"/>
      <c r="H36" s="199"/>
      <c r="I36" s="101"/>
      <c r="J36" s="101"/>
      <c r="K36" s="161"/>
      <c r="L36" s="102"/>
      <c r="M36" s="64"/>
      <c r="N36" s="64"/>
    </row>
    <row r="37" spans="1:14" ht="40.5" customHeight="1" thickBot="1">
      <c r="A37" s="103">
        <v>21081100</v>
      </c>
      <c r="B37" s="139" t="s">
        <v>80</v>
      </c>
      <c r="C37" s="211">
        <v>9690.51</v>
      </c>
      <c r="D37" s="101">
        <v>9450</v>
      </c>
      <c r="E37" s="101">
        <v>23083.77</v>
      </c>
      <c r="F37" s="177">
        <f t="shared" si="1"/>
        <v>238.2100632474452</v>
      </c>
      <c r="G37" s="152">
        <f t="shared" si="2"/>
        <v>244.27269841269842</v>
      </c>
      <c r="H37" s="199"/>
      <c r="I37" s="101"/>
      <c r="J37" s="101"/>
      <c r="K37" s="161"/>
      <c r="L37" s="102"/>
      <c r="M37" s="64"/>
      <c r="N37" s="64"/>
    </row>
    <row r="38" spans="1:20" ht="69.75" customHeight="1" thickBot="1">
      <c r="A38" s="74">
        <v>22000000</v>
      </c>
      <c r="B38" s="136" t="s">
        <v>72</v>
      </c>
      <c r="C38" s="212">
        <f>C39+C41</f>
        <v>44707.39</v>
      </c>
      <c r="D38" s="93">
        <f>D39+D41+D40</f>
        <v>50000</v>
      </c>
      <c r="E38" s="93">
        <f>E39+E41+E40</f>
        <v>1198007.78</v>
      </c>
      <c r="F38" s="178">
        <f t="shared" si="1"/>
        <v>2679.6638765984776</v>
      </c>
      <c r="G38" s="153">
        <f t="shared" si="2"/>
        <v>2396.01556</v>
      </c>
      <c r="H38" s="200"/>
      <c r="I38" s="93"/>
      <c r="J38" s="93"/>
      <c r="K38" s="123"/>
      <c r="L38" s="77"/>
      <c r="M38" s="52"/>
      <c r="N38" s="52"/>
      <c r="O38" s="52"/>
      <c r="P38" s="52"/>
      <c r="Q38" s="52"/>
      <c r="R38" s="52"/>
      <c r="S38" s="52"/>
      <c r="T38" s="52"/>
    </row>
    <row r="39" spans="1:20" ht="39" customHeight="1">
      <c r="A39" s="78">
        <v>22012500</v>
      </c>
      <c r="B39" s="122" t="s">
        <v>126</v>
      </c>
      <c r="C39" s="213"/>
      <c r="D39" s="87">
        <v>0</v>
      </c>
      <c r="E39" s="87">
        <v>688830.05</v>
      </c>
      <c r="F39" s="174"/>
      <c r="G39" s="88"/>
      <c r="H39" s="196"/>
      <c r="I39" s="87"/>
      <c r="J39" s="87"/>
      <c r="K39" s="124"/>
      <c r="L39" s="89"/>
      <c r="M39" s="65"/>
      <c r="N39" s="65"/>
      <c r="O39" s="65"/>
      <c r="P39" s="65"/>
      <c r="Q39" s="65"/>
      <c r="R39" s="65"/>
      <c r="S39" s="52"/>
      <c r="T39" s="52"/>
    </row>
    <row r="40" spans="1:20" ht="81" customHeight="1">
      <c r="A40" s="111">
        <v>22080400</v>
      </c>
      <c r="B40" s="141" t="s">
        <v>141</v>
      </c>
      <c r="C40" s="208"/>
      <c r="D40" s="112">
        <v>0</v>
      </c>
      <c r="E40" s="112">
        <v>421349.47</v>
      </c>
      <c r="F40" s="179"/>
      <c r="G40" s="164"/>
      <c r="H40" s="192"/>
      <c r="I40" s="112"/>
      <c r="J40" s="112"/>
      <c r="K40" s="165"/>
      <c r="L40" s="163"/>
      <c r="M40" s="65"/>
      <c r="N40" s="65"/>
      <c r="O40" s="65"/>
      <c r="P40" s="65"/>
      <c r="Q40" s="65"/>
      <c r="R40" s="65"/>
      <c r="S40" s="52"/>
      <c r="T40" s="52"/>
    </row>
    <row r="41" spans="1:20" ht="25.5" customHeight="1" thickBot="1">
      <c r="A41" s="104">
        <v>22090000</v>
      </c>
      <c r="B41" s="104" t="s">
        <v>127</v>
      </c>
      <c r="C41" s="214">
        <v>44707.39</v>
      </c>
      <c r="D41" s="95">
        <v>50000</v>
      </c>
      <c r="E41" s="95">
        <v>87828.26</v>
      </c>
      <c r="F41" s="180">
        <f t="shared" si="1"/>
        <v>196.45132493755506</v>
      </c>
      <c r="G41" s="96">
        <f t="shared" si="2"/>
        <v>175.65651999999997</v>
      </c>
      <c r="H41" s="197"/>
      <c r="I41" s="95"/>
      <c r="J41" s="95"/>
      <c r="K41" s="126"/>
      <c r="L41" s="84"/>
      <c r="M41" s="52"/>
      <c r="N41" s="52"/>
      <c r="O41" s="52"/>
      <c r="P41" s="52"/>
      <c r="Q41" s="52"/>
      <c r="R41" s="52"/>
      <c r="S41" s="52"/>
      <c r="T41" s="52"/>
    </row>
    <row r="42" spans="1:20" ht="27.75" customHeight="1" thickBot="1">
      <c r="A42" s="74">
        <v>24000000</v>
      </c>
      <c r="B42" s="140" t="s">
        <v>73</v>
      </c>
      <c r="C42" s="215">
        <v>457546.87</v>
      </c>
      <c r="D42" s="99">
        <v>134300</v>
      </c>
      <c r="E42" s="99">
        <v>221798.1</v>
      </c>
      <c r="F42" s="176">
        <f t="shared" si="1"/>
        <v>48.475492794869304</v>
      </c>
      <c r="G42" s="151">
        <f t="shared" si="2"/>
        <v>165.1512285927029</v>
      </c>
      <c r="H42" s="198">
        <v>20994.49</v>
      </c>
      <c r="I42" s="99">
        <v>20000</v>
      </c>
      <c r="J42" s="99">
        <v>30033.5</v>
      </c>
      <c r="K42" s="160">
        <f>J42/H42*100</f>
        <v>143.0542013642627</v>
      </c>
      <c r="L42" s="94">
        <f>J42/I42*100</f>
        <v>150.16750000000002</v>
      </c>
      <c r="M42" s="52"/>
      <c r="N42" s="52"/>
      <c r="O42" s="52"/>
      <c r="P42" s="52"/>
      <c r="Q42" s="52"/>
      <c r="R42" s="52"/>
      <c r="S42" s="52"/>
      <c r="T42" s="52"/>
    </row>
    <row r="43" spans="1:20" ht="24" customHeight="1" thickBot="1">
      <c r="A43" s="74">
        <v>25000000</v>
      </c>
      <c r="B43" s="74" t="s">
        <v>75</v>
      </c>
      <c r="C43" s="205"/>
      <c r="D43" s="75">
        <v>0</v>
      </c>
      <c r="E43" s="75"/>
      <c r="F43" s="167"/>
      <c r="G43" s="145"/>
      <c r="H43" s="189">
        <v>7816674.51</v>
      </c>
      <c r="I43" s="75">
        <v>14723675.78</v>
      </c>
      <c r="J43" s="75">
        <v>14609537.42</v>
      </c>
      <c r="K43" s="156">
        <f>J43/H43*100</f>
        <v>186.9022101573985</v>
      </c>
      <c r="L43" s="76">
        <f>J43/I43*100</f>
        <v>99.22479711109206</v>
      </c>
      <c r="M43" s="52"/>
      <c r="N43" s="52"/>
      <c r="O43" s="52"/>
      <c r="P43" s="52"/>
      <c r="Q43" s="52"/>
      <c r="R43" s="52"/>
      <c r="S43" s="52"/>
      <c r="T43" s="52"/>
    </row>
    <row r="44" spans="1:12" ht="24" customHeight="1" thickBot="1">
      <c r="A44" s="98">
        <v>30000000</v>
      </c>
      <c r="B44" s="133" t="s">
        <v>74</v>
      </c>
      <c r="C44" s="205">
        <f>C45+C46+C47</f>
        <v>0</v>
      </c>
      <c r="D44" s="110">
        <f>D45+D46+D47</f>
        <v>0</v>
      </c>
      <c r="E44" s="110">
        <f>E45+E46+E47</f>
        <v>4530.91</v>
      </c>
      <c r="F44" s="167"/>
      <c r="G44" s="145"/>
      <c r="H44" s="189">
        <f>H45+H46+H47</f>
        <v>352434.84</v>
      </c>
      <c r="I44" s="75">
        <f>I45+I46+I47</f>
        <v>150000</v>
      </c>
      <c r="J44" s="75">
        <f>J45+J46+J47</f>
        <v>176411.41</v>
      </c>
      <c r="K44" s="156">
        <f>J44/H44*100</f>
        <v>50.05504279883339</v>
      </c>
      <c r="L44" s="76">
        <f>J44/I44*100</f>
        <v>117.60760666666667</v>
      </c>
    </row>
    <row r="45" spans="1:17" ht="36">
      <c r="A45" s="106">
        <v>31020000</v>
      </c>
      <c r="B45" s="118" t="s">
        <v>51</v>
      </c>
      <c r="C45" s="216"/>
      <c r="D45" s="92">
        <v>0</v>
      </c>
      <c r="E45" s="92">
        <v>4530.91</v>
      </c>
      <c r="F45" s="173"/>
      <c r="G45" s="143"/>
      <c r="H45" s="201"/>
      <c r="I45" s="92"/>
      <c r="J45" s="92"/>
      <c r="K45" s="120"/>
      <c r="L45" s="91"/>
      <c r="M45" s="64"/>
      <c r="N45" s="64"/>
      <c r="O45" s="64"/>
      <c r="P45" s="64"/>
      <c r="Q45" s="64"/>
    </row>
    <row r="46" spans="1:17" ht="36" customHeight="1">
      <c r="A46" s="106">
        <v>31030000</v>
      </c>
      <c r="B46" s="118" t="s">
        <v>49</v>
      </c>
      <c r="C46" s="217"/>
      <c r="D46" s="107"/>
      <c r="E46" s="107"/>
      <c r="F46" s="181"/>
      <c r="G46" s="154"/>
      <c r="H46" s="201">
        <v>326290</v>
      </c>
      <c r="I46" s="92">
        <v>50000</v>
      </c>
      <c r="J46" s="80">
        <v>69819</v>
      </c>
      <c r="K46" s="120">
        <f>J46/H46*100</f>
        <v>21.397836280609276</v>
      </c>
      <c r="L46" s="91">
        <f>J46/I46*100</f>
        <v>139.638</v>
      </c>
      <c r="M46" s="64"/>
      <c r="N46" s="64"/>
      <c r="O46" s="64"/>
      <c r="P46" s="64"/>
      <c r="Q46" s="64"/>
    </row>
    <row r="47" spans="1:12" ht="39.75" customHeight="1" thickBot="1">
      <c r="A47" s="83">
        <v>33010100</v>
      </c>
      <c r="B47" s="135" t="s">
        <v>52</v>
      </c>
      <c r="C47" s="206"/>
      <c r="D47" s="79"/>
      <c r="E47" s="95"/>
      <c r="F47" s="175"/>
      <c r="G47" s="150"/>
      <c r="H47" s="197">
        <v>26144.84</v>
      </c>
      <c r="I47" s="92">
        <v>100000</v>
      </c>
      <c r="J47" s="80">
        <v>106592.41</v>
      </c>
      <c r="K47" s="125">
        <f>J47/H47*100</f>
        <v>407.69960726476046</v>
      </c>
      <c r="L47" s="97">
        <f>J47/I47*100</f>
        <v>106.59240999999999</v>
      </c>
    </row>
    <row r="48" spans="1:13" ht="28.5" customHeight="1" thickBot="1">
      <c r="A48" s="100"/>
      <c r="B48" s="74" t="s">
        <v>58</v>
      </c>
      <c r="C48" s="218">
        <f>C44+C34+C12</f>
        <v>102209449.06</v>
      </c>
      <c r="D48" s="109">
        <f>D44+D34+D12</f>
        <v>96698150</v>
      </c>
      <c r="E48" s="109">
        <f>E44+E34+E12</f>
        <v>125914053.65</v>
      </c>
      <c r="F48" s="167">
        <f aca="true" t="shared" si="3" ref="F48:F56">E48/C48*100</f>
        <v>123.19218507486984</v>
      </c>
      <c r="G48" s="145">
        <f>E48/D48*100</f>
        <v>130.21350837632363</v>
      </c>
      <c r="H48" s="189">
        <f>H44+H34+H12</f>
        <v>15524302.54</v>
      </c>
      <c r="I48" s="75">
        <f>I44+I34+I12</f>
        <v>14898675.78</v>
      </c>
      <c r="J48" s="75">
        <f>J44+J34+J12</f>
        <v>14845830.96</v>
      </c>
      <c r="K48" s="156">
        <f>J48/H48*100</f>
        <v>95.62961634990143</v>
      </c>
      <c r="L48" s="76">
        <f>J48/I48*100</f>
        <v>99.64530525544465</v>
      </c>
      <c r="M48" s="70"/>
    </row>
    <row r="49" spans="1:12" ht="31.5" customHeight="1" thickBot="1">
      <c r="A49" s="74">
        <v>41020000</v>
      </c>
      <c r="B49" s="133" t="s">
        <v>47</v>
      </c>
      <c r="C49" s="205">
        <f>SUM(C50:C51)</f>
        <v>115942600</v>
      </c>
      <c r="D49" s="75">
        <f>SUM(D50:D51)</f>
        <v>12630200</v>
      </c>
      <c r="E49" s="75">
        <f>SUM(E50:E51)</f>
        <v>12630200</v>
      </c>
      <c r="F49" s="167">
        <f t="shared" si="3"/>
        <v>10.893493849542791</v>
      </c>
      <c r="G49" s="145">
        <f>E49/D49*100</f>
        <v>100</v>
      </c>
      <c r="H49" s="189"/>
      <c r="I49" s="75"/>
      <c r="J49" s="75"/>
      <c r="K49" s="156"/>
      <c r="L49" s="76"/>
    </row>
    <row r="50" spans="1:12" ht="36">
      <c r="A50" s="105">
        <v>41020100</v>
      </c>
      <c r="B50" s="122" t="s">
        <v>138</v>
      </c>
      <c r="C50" s="213">
        <v>95221200</v>
      </c>
      <c r="D50" s="87">
        <v>7184700</v>
      </c>
      <c r="E50" s="113">
        <v>7184700</v>
      </c>
      <c r="F50" s="174">
        <f t="shared" si="3"/>
        <v>7.545273531524492</v>
      </c>
      <c r="G50" s="143">
        <f>E50/D50*100</f>
        <v>100</v>
      </c>
      <c r="H50" s="202"/>
      <c r="I50" s="87"/>
      <c r="J50" s="87"/>
      <c r="K50" s="157"/>
      <c r="L50" s="82"/>
    </row>
    <row r="51" spans="1:12" ht="81.75" customHeight="1" thickBot="1">
      <c r="A51" s="106">
        <v>41020600</v>
      </c>
      <c r="B51" s="118" t="s">
        <v>152</v>
      </c>
      <c r="C51" s="216">
        <v>20721400</v>
      </c>
      <c r="D51" s="92">
        <v>5445500</v>
      </c>
      <c r="E51" s="108">
        <v>5445500</v>
      </c>
      <c r="F51" s="173">
        <f t="shared" si="3"/>
        <v>26.279595008059303</v>
      </c>
      <c r="G51" s="143">
        <f>E51/D51*100</f>
        <v>100</v>
      </c>
      <c r="H51" s="201"/>
      <c r="I51" s="92"/>
      <c r="J51" s="92"/>
      <c r="K51" s="119"/>
      <c r="L51" s="90"/>
    </row>
    <row r="52" spans="1:12" ht="35.25" customHeight="1" thickBot="1">
      <c r="A52" s="74">
        <v>41030000</v>
      </c>
      <c r="B52" s="74" t="s">
        <v>76</v>
      </c>
      <c r="C52" s="189">
        <f>SUM(C53:C63)</f>
        <v>114450796.57999998</v>
      </c>
      <c r="D52" s="110">
        <f>SUM(D53:D65)</f>
        <v>367556471</v>
      </c>
      <c r="E52" s="110">
        <f>SUM(E53:E65)</f>
        <v>341848578.87000006</v>
      </c>
      <c r="F52" s="182">
        <f t="shared" si="3"/>
        <v>298.6860634308047</v>
      </c>
      <c r="G52" s="76">
        <f aca="true" t="shared" si="4" ref="G52:G66">E52/D52*100</f>
        <v>93.00572996033583</v>
      </c>
      <c r="H52" s="189">
        <f>H57+H59+H60+H61</f>
        <v>63608305.15</v>
      </c>
      <c r="I52" s="75">
        <f>SUM(I53:I65)</f>
        <v>4948771</v>
      </c>
      <c r="J52" s="75">
        <f>SUM(J53:J65)</f>
        <v>4948771</v>
      </c>
      <c r="K52" s="76">
        <f>J52/H52*100</f>
        <v>7.780070524328379</v>
      </c>
      <c r="L52" s="76">
        <f>J52/I52*100</f>
        <v>100</v>
      </c>
    </row>
    <row r="53" spans="1:12" ht="131.25" customHeight="1">
      <c r="A53" s="78">
        <v>41030600</v>
      </c>
      <c r="B53" s="134" t="s">
        <v>77</v>
      </c>
      <c r="C53" s="190">
        <v>88411325.3</v>
      </c>
      <c r="D53" s="80">
        <v>91652991</v>
      </c>
      <c r="E53" s="80">
        <v>91637960.67</v>
      </c>
      <c r="F53" s="168">
        <f t="shared" si="3"/>
        <v>103.6495724490627</v>
      </c>
      <c r="G53" s="86">
        <f t="shared" si="4"/>
        <v>99.98360082978634</v>
      </c>
      <c r="H53" s="190"/>
      <c r="I53" s="80"/>
      <c r="J53" s="80"/>
      <c r="K53" s="81"/>
      <c r="L53" s="81"/>
    </row>
    <row r="54" spans="1:12" ht="147.75" customHeight="1">
      <c r="A54" s="106">
        <v>41030800</v>
      </c>
      <c r="B54" s="118" t="s">
        <v>136</v>
      </c>
      <c r="C54" s="201">
        <v>18053864.9</v>
      </c>
      <c r="D54" s="92">
        <v>53738447</v>
      </c>
      <c r="E54" s="92">
        <v>49366897.31</v>
      </c>
      <c r="F54" s="173">
        <f t="shared" si="3"/>
        <v>273.4422661487846</v>
      </c>
      <c r="G54" s="91">
        <f t="shared" si="4"/>
        <v>91.8651357937456</v>
      </c>
      <c r="H54" s="201"/>
      <c r="I54" s="92"/>
      <c r="J54" s="92"/>
      <c r="K54" s="90"/>
      <c r="L54" s="90"/>
    </row>
    <row r="55" spans="1:12" ht="383.25" customHeight="1">
      <c r="A55" s="106">
        <v>41030900</v>
      </c>
      <c r="B55" s="118" t="s">
        <v>154</v>
      </c>
      <c r="C55" s="201">
        <v>3150278.38</v>
      </c>
      <c r="D55" s="92">
        <v>10578476</v>
      </c>
      <c r="E55" s="92">
        <v>5923137.5</v>
      </c>
      <c r="F55" s="173">
        <f t="shared" si="3"/>
        <v>188.01949496285468</v>
      </c>
      <c r="G55" s="91">
        <f t="shared" si="4"/>
        <v>55.99235182837301</v>
      </c>
      <c r="H55" s="201"/>
      <c r="I55" s="92"/>
      <c r="J55" s="92"/>
      <c r="K55" s="90"/>
      <c r="L55" s="90"/>
    </row>
    <row r="56" spans="1:12" ht="105.75" customHeight="1">
      <c r="A56" s="106">
        <v>41031000</v>
      </c>
      <c r="B56" s="118" t="s">
        <v>78</v>
      </c>
      <c r="C56" s="201">
        <v>2126931.47</v>
      </c>
      <c r="D56" s="92">
        <v>669854</v>
      </c>
      <c r="E56" s="92">
        <v>627872.56</v>
      </c>
      <c r="F56" s="173">
        <f t="shared" si="3"/>
        <v>29.52011237108641</v>
      </c>
      <c r="G56" s="91">
        <f t="shared" si="4"/>
        <v>93.73274773308812</v>
      </c>
      <c r="H56" s="201"/>
      <c r="I56" s="92"/>
      <c r="J56" s="92"/>
      <c r="K56" s="90"/>
      <c r="L56" s="90"/>
    </row>
    <row r="57" spans="1:12" ht="36" customHeight="1">
      <c r="A57" s="106">
        <v>41033900</v>
      </c>
      <c r="B57" s="118" t="s">
        <v>128</v>
      </c>
      <c r="C57" s="201"/>
      <c r="D57" s="92">
        <v>70235400</v>
      </c>
      <c r="E57" s="92">
        <f>D57</f>
        <v>70235400</v>
      </c>
      <c r="F57" s="173"/>
      <c r="G57" s="91">
        <f t="shared" si="4"/>
        <v>100</v>
      </c>
      <c r="H57" s="201"/>
      <c r="I57" s="92"/>
      <c r="J57" s="92"/>
      <c r="K57" s="91"/>
      <c r="L57" s="91"/>
    </row>
    <row r="58" spans="1:13" ht="36" customHeight="1">
      <c r="A58" s="106">
        <v>41034200</v>
      </c>
      <c r="B58" s="118" t="s">
        <v>129</v>
      </c>
      <c r="C58" s="201"/>
      <c r="D58" s="92">
        <v>85896800</v>
      </c>
      <c r="E58" s="92">
        <f>D58</f>
        <v>85896800</v>
      </c>
      <c r="F58" s="173"/>
      <c r="G58" s="91">
        <f t="shared" si="4"/>
        <v>100</v>
      </c>
      <c r="H58" s="201"/>
      <c r="I58" s="92"/>
      <c r="J58" s="92"/>
      <c r="K58" s="91"/>
      <c r="L58" s="91"/>
      <c r="M58" s="70"/>
    </row>
    <row r="59" spans="1:12" ht="18">
      <c r="A59" s="106">
        <v>41035000</v>
      </c>
      <c r="B59" s="118" t="s">
        <v>79</v>
      </c>
      <c r="C59" s="201">
        <v>2120077.88</v>
      </c>
      <c r="D59" s="92">
        <v>1540438</v>
      </c>
      <c r="E59" s="92">
        <v>1538890.79</v>
      </c>
      <c r="F59" s="173">
        <f>E59/C59*100</f>
        <v>72.58652168004319</v>
      </c>
      <c r="G59" s="91">
        <f t="shared" si="4"/>
        <v>99.8995603847737</v>
      </c>
      <c r="H59" s="201">
        <v>1376800</v>
      </c>
      <c r="I59" s="92"/>
      <c r="J59" s="92"/>
      <c r="K59" s="91"/>
      <c r="L59" s="91"/>
    </row>
    <row r="60" spans="1:12" ht="93.75" customHeight="1">
      <c r="A60" s="83">
        <v>41034400</v>
      </c>
      <c r="B60" s="135" t="s">
        <v>134</v>
      </c>
      <c r="C60" s="191"/>
      <c r="D60" s="79"/>
      <c r="E60" s="79"/>
      <c r="F60" s="169"/>
      <c r="G60" s="116"/>
      <c r="H60" s="201">
        <v>155730.15</v>
      </c>
      <c r="I60" s="92"/>
      <c r="J60" s="92"/>
      <c r="K60" s="91"/>
      <c r="L60" s="91"/>
    </row>
    <row r="61" spans="1:12" ht="151.5" customHeight="1">
      <c r="A61" s="83">
        <v>41036600</v>
      </c>
      <c r="B61" s="135" t="s">
        <v>135</v>
      </c>
      <c r="C61" s="191"/>
      <c r="D61" s="79">
        <v>38504429</v>
      </c>
      <c r="E61" s="79">
        <v>23675808</v>
      </c>
      <c r="F61" s="169"/>
      <c r="G61" s="116">
        <f>E61/D61*100</f>
        <v>61.48853161801205</v>
      </c>
      <c r="H61" s="201">
        <v>62075775</v>
      </c>
      <c r="I61" s="92">
        <v>4948771</v>
      </c>
      <c r="J61" s="92">
        <f>I61</f>
        <v>4948771</v>
      </c>
      <c r="K61" s="91"/>
      <c r="L61" s="91">
        <f>J61/I61*100</f>
        <v>100</v>
      </c>
    </row>
    <row r="62" spans="1:12" ht="78.75" customHeight="1">
      <c r="A62" s="83">
        <v>41037000</v>
      </c>
      <c r="B62" s="135" t="s">
        <v>140</v>
      </c>
      <c r="C62" s="191">
        <v>81157.22</v>
      </c>
      <c r="D62" s="79">
        <v>1496376</v>
      </c>
      <c r="E62" s="79">
        <v>1006289.38</v>
      </c>
      <c r="F62" s="169"/>
      <c r="G62" s="116">
        <f>E62/D62*100</f>
        <v>67.24843087566227</v>
      </c>
      <c r="H62" s="201"/>
      <c r="I62" s="92"/>
      <c r="J62" s="92"/>
      <c r="K62" s="91"/>
      <c r="L62" s="91"/>
    </row>
    <row r="63" spans="1:12" ht="198.75" customHeight="1">
      <c r="A63" s="106">
        <v>41035800</v>
      </c>
      <c r="B63" s="118" t="s">
        <v>153</v>
      </c>
      <c r="C63" s="201">
        <v>507161.43</v>
      </c>
      <c r="D63" s="92">
        <v>676600</v>
      </c>
      <c r="E63" s="92">
        <v>664313.48</v>
      </c>
      <c r="F63" s="173">
        <f>E63/C63*100</f>
        <v>130.98659336140764</v>
      </c>
      <c r="G63" s="91">
        <f>E63/D63*100</f>
        <v>98.18407921962755</v>
      </c>
      <c r="H63" s="201"/>
      <c r="I63" s="92"/>
      <c r="J63" s="92"/>
      <c r="K63" s="91"/>
      <c r="L63" s="91"/>
    </row>
    <row r="64" spans="1:12" ht="94.5" customHeight="1" thickBot="1">
      <c r="A64" s="83">
        <v>41035900</v>
      </c>
      <c r="B64" s="135" t="s">
        <v>142</v>
      </c>
      <c r="C64" s="191"/>
      <c r="D64" s="79">
        <v>12320000</v>
      </c>
      <c r="E64" s="79">
        <v>11028549.18</v>
      </c>
      <c r="F64" s="169"/>
      <c r="G64" s="116">
        <f>E64/D64*100</f>
        <v>89.51744464285713</v>
      </c>
      <c r="H64" s="191"/>
      <c r="I64" s="79"/>
      <c r="J64" s="79"/>
      <c r="K64" s="116"/>
      <c r="L64" s="116"/>
    </row>
    <row r="65" spans="1:12" ht="132.75" customHeight="1" thickBot="1">
      <c r="A65" s="100">
        <v>41039700</v>
      </c>
      <c r="B65" s="137" t="s">
        <v>144</v>
      </c>
      <c r="C65" s="209"/>
      <c r="D65" s="114">
        <v>246660</v>
      </c>
      <c r="E65" s="114">
        <f>D65</f>
        <v>246660</v>
      </c>
      <c r="F65" s="183"/>
      <c r="G65" s="117">
        <f>E65/D65*100</f>
        <v>100</v>
      </c>
      <c r="H65" s="193"/>
      <c r="I65" s="114"/>
      <c r="J65" s="114"/>
      <c r="K65" s="117"/>
      <c r="L65" s="115"/>
    </row>
    <row r="66" spans="1:13" ht="25.5" customHeight="1" thickBot="1">
      <c r="A66" s="100"/>
      <c r="B66" s="74" t="s">
        <v>5</v>
      </c>
      <c r="C66" s="218">
        <f>C52+C49+C48</f>
        <v>332602845.64</v>
      </c>
      <c r="D66" s="109">
        <f>D52+D49+D48</f>
        <v>476884821</v>
      </c>
      <c r="E66" s="109">
        <f>E52+E49+E48</f>
        <v>480392832.5200001</v>
      </c>
      <c r="F66" s="167">
        <f>E66/C66*100</f>
        <v>144.4343723504891</v>
      </c>
      <c r="G66" s="145">
        <f t="shared" si="4"/>
        <v>100.7356098088096</v>
      </c>
      <c r="H66" s="189">
        <f>H52+H49+H48</f>
        <v>79132607.69</v>
      </c>
      <c r="I66" s="75">
        <f>I52+I49+I48</f>
        <v>19847446.78</v>
      </c>
      <c r="J66" s="75">
        <f>J52+J49+J48</f>
        <v>19794601.96</v>
      </c>
      <c r="K66" s="145">
        <f>J66/H66*100</f>
        <v>25.01446943028196</v>
      </c>
      <c r="L66" s="76">
        <f>J66/I66*100</f>
        <v>99.73374499709831</v>
      </c>
      <c r="M66" s="70"/>
    </row>
    <row r="67" spans="1:12" ht="12.75" hidden="1">
      <c r="A67" s="52"/>
      <c r="B67" s="54" t="s">
        <v>48</v>
      </c>
      <c r="C67" s="219"/>
      <c r="D67" s="55">
        <f>SUM(D66:D66)</f>
        <v>476884821</v>
      </c>
      <c r="E67" s="55">
        <f>SUM(E66:E66)</f>
        <v>480392832.5200001</v>
      </c>
      <c r="F67" s="184">
        <f>IF(D67=0,0,E67/D67*100)</f>
        <v>100.7356098088096</v>
      </c>
      <c r="G67" s="56"/>
      <c r="H67" s="184"/>
      <c r="I67" s="55">
        <f>SUM(I66:I66)</f>
        <v>19847446.78</v>
      </c>
      <c r="J67" s="55">
        <f>SUM(J66:J66)</f>
        <v>19794601.96</v>
      </c>
      <c r="K67" s="56">
        <f>IF(I67=0,0,J67/I67*100)</f>
        <v>99.73374499709831</v>
      </c>
      <c r="L67" s="52"/>
    </row>
    <row r="68" spans="1:12" ht="12.75" hidden="1">
      <c r="A68" s="52"/>
      <c r="B68" s="54"/>
      <c r="C68" s="219"/>
      <c r="D68" s="55"/>
      <c r="E68" s="55"/>
      <c r="F68" s="184"/>
      <c r="G68" s="56"/>
      <c r="H68" s="184"/>
      <c r="I68" s="55"/>
      <c r="J68" s="55"/>
      <c r="K68" s="56"/>
      <c r="L68" s="52"/>
    </row>
    <row r="69" spans="1:12" ht="12.75" hidden="1">
      <c r="A69" s="52"/>
      <c r="B69" s="54"/>
      <c r="C69" s="219"/>
      <c r="D69" s="55"/>
      <c r="E69" s="55"/>
      <c r="F69" s="184"/>
      <c r="G69" s="56"/>
      <c r="H69" s="184"/>
      <c r="I69" s="55"/>
      <c r="J69" s="55"/>
      <c r="K69" s="56"/>
      <c r="L69" s="52"/>
    </row>
    <row r="70" spans="1:12" ht="12.75" hidden="1">
      <c r="A70" s="52"/>
      <c r="B70" s="54"/>
      <c r="C70" s="219"/>
      <c r="D70" s="55"/>
      <c r="E70" s="55"/>
      <c r="F70" s="184"/>
      <c r="G70" s="56"/>
      <c r="H70" s="184"/>
      <c r="I70" s="55"/>
      <c r="J70" s="55"/>
      <c r="K70" s="56"/>
      <c r="L70" s="52"/>
    </row>
    <row r="71" spans="1:12" ht="12.75" hidden="1">
      <c r="A71" s="52"/>
      <c r="B71" s="54"/>
      <c r="C71" s="219"/>
      <c r="D71" s="55"/>
      <c r="E71" s="55"/>
      <c r="F71" s="184"/>
      <c r="G71" s="56"/>
      <c r="H71" s="184"/>
      <c r="I71" s="55"/>
      <c r="J71" s="55"/>
      <c r="K71" s="56"/>
      <c r="L71" s="52"/>
    </row>
    <row r="72" spans="1:12" ht="12.75" hidden="1">
      <c r="A72" s="52"/>
      <c r="B72" s="264" t="s">
        <v>55</v>
      </c>
      <c r="C72" s="264"/>
      <c r="D72" s="265"/>
      <c r="E72" s="265"/>
      <c r="F72" s="265"/>
      <c r="G72" s="265"/>
      <c r="H72" s="265"/>
      <c r="I72" s="265"/>
      <c r="J72" s="265"/>
      <c r="K72" s="265"/>
      <c r="L72" s="52"/>
    </row>
    <row r="73" spans="1:12" ht="12.75" hidden="1">
      <c r="A73" s="52"/>
      <c r="B73" s="54"/>
      <c r="C73" s="219"/>
      <c r="D73" s="55"/>
      <c r="E73" s="55"/>
      <c r="F73" s="184"/>
      <c r="G73" s="56"/>
      <c r="H73" s="184"/>
      <c r="I73" s="55"/>
      <c r="J73" s="55"/>
      <c r="K73" s="56"/>
      <c r="L73" s="52"/>
    </row>
    <row r="74" spans="1:12" ht="12.75" hidden="1">
      <c r="A74" s="52"/>
      <c r="B74" s="57" t="s">
        <v>0</v>
      </c>
      <c r="C74" s="57"/>
      <c r="D74" s="266" t="s">
        <v>1</v>
      </c>
      <c r="E74" s="266"/>
      <c r="F74" s="266"/>
      <c r="G74" s="53"/>
      <c r="H74" s="203"/>
      <c r="I74" s="266" t="s">
        <v>2</v>
      </c>
      <c r="J74" s="266"/>
      <c r="K74" s="266"/>
      <c r="L74" s="52"/>
    </row>
    <row r="75" spans="1:12" ht="49.5" customHeight="1" hidden="1">
      <c r="A75" s="52"/>
      <c r="B75" s="57"/>
      <c r="C75" s="57"/>
      <c r="D75" s="58" t="s">
        <v>59</v>
      </c>
      <c r="E75" s="58" t="s">
        <v>60</v>
      </c>
      <c r="F75" s="185" t="s">
        <v>45</v>
      </c>
      <c r="G75" s="58"/>
      <c r="H75" s="185"/>
      <c r="I75" s="58" t="s">
        <v>57</v>
      </c>
      <c r="J75" s="58" t="s">
        <v>61</v>
      </c>
      <c r="K75" s="58" t="s">
        <v>54</v>
      </c>
      <c r="L75" s="52"/>
    </row>
    <row r="76" spans="1:12" ht="12.75" hidden="1">
      <c r="A76" s="52"/>
      <c r="B76" s="58">
        <v>1</v>
      </c>
      <c r="C76" s="185"/>
      <c r="D76" s="59">
        <v>2</v>
      </c>
      <c r="E76" s="58">
        <v>3</v>
      </c>
      <c r="F76" s="186">
        <v>4</v>
      </c>
      <c r="G76" s="59"/>
      <c r="H76" s="186"/>
      <c r="I76" s="58">
        <v>5</v>
      </c>
      <c r="J76" s="59">
        <v>6</v>
      </c>
      <c r="K76" s="58">
        <v>7</v>
      </c>
      <c r="L76" s="52"/>
    </row>
    <row r="77" spans="1:12" ht="23.25" hidden="1" thickBot="1">
      <c r="A77" s="52"/>
      <c r="B77" s="60" t="s">
        <v>56</v>
      </c>
      <c r="C77" s="220"/>
      <c r="D77" s="61">
        <v>0</v>
      </c>
      <c r="E77" s="62">
        <v>0</v>
      </c>
      <c r="F77" s="186"/>
      <c r="G77" s="59"/>
      <c r="H77" s="186"/>
      <c r="I77" s="63">
        <v>0</v>
      </c>
      <c r="J77" s="61">
        <v>0</v>
      </c>
      <c r="K77" s="62"/>
      <c r="L77" s="52"/>
    </row>
    <row r="78" spans="1:12" ht="22.5" customHeight="1" thickBot="1">
      <c r="A78" s="69"/>
      <c r="B78" s="262" t="s">
        <v>111</v>
      </c>
      <c r="C78" s="262"/>
      <c r="D78" s="262"/>
      <c r="E78" s="262"/>
      <c r="F78" s="262"/>
      <c r="G78" s="262"/>
      <c r="H78" s="262"/>
      <c r="I78" s="262"/>
      <c r="J78" s="262"/>
      <c r="K78" s="262"/>
      <c r="L78" s="70"/>
    </row>
    <row r="79" spans="1:12" ht="32.25" customHeight="1">
      <c r="A79" s="127">
        <v>10000</v>
      </c>
      <c r="B79" s="228" t="s">
        <v>81</v>
      </c>
      <c r="C79" s="222">
        <v>18562950.59</v>
      </c>
      <c r="D79" s="222">
        <v>22071429.25</v>
      </c>
      <c r="E79" s="247">
        <v>21957877.87</v>
      </c>
      <c r="F79" s="255">
        <f>E79/C79*100</f>
        <v>118.28872658761951</v>
      </c>
      <c r="G79" s="234">
        <f>E79/D79*100</f>
        <v>99.48552774397245</v>
      </c>
      <c r="H79" s="222">
        <v>542360.07</v>
      </c>
      <c r="I79" s="222">
        <v>899415.3</v>
      </c>
      <c r="J79" s="247">
        <v>897437.42</v>
      </c>
      <c r="K79" s="255">
        <f>J79/H79*100</f>
        <v>165.4689328438209</v>
      </c>
      <c r="L79" s="234">
        <f>J79/I79*100</f>
        <v>99.78009268910591</v>
      </c>
    </row>
    <row r="80" spans="1:12" ht="27" customHeight="1">
      <c r="A80" s="128">
        <v>70000</v>
      </c>
      <c r="B80" s="229" t="s">
        <v>82</v>
      </c>
      <c r="C80" s="221">
        <v>89969412.75</v>
      </c>
      <c r="D80" s="221">
        <v>112064636</v>
      </c>
      <c r="E80" s="248">
        <v>110352006.57</v>
      </c>
      <c r="F80" s="235">
        <f aca="true" t="shared" si="5" ref="F80:F112">E80/C80*100</f>
        <v>122.65502596603311</v>
      </c>
      <c r="G80" s="236">
        <f aca="true" t="shared" si="6" ref="G80:G112">E80/D80*100</f>
        <v>98.4717485451878</v>
      </c>
      <c r="H80" s="221">
        <v>6129627.27</v>
      </c>
      <c r="I80" s="221">
        <v>6874030.57</v>
      </c>
      <c r="J80" s="248">
        <v>6571222.35</v>
      </c>
      <c r="K80" s="235">
        <f aca="true" t="shared" si="7" ref="K80:K112">J80/H80*100</f>
        <v>107.2042729606298</v>
      </c>
      <c r="L80" s="236">
        <f aca="true" t="shared" si="8" ref="L80:L112">J80/I80*100</f>
        <v>95.59489564504511</v>
      </c>
    </row>
    <row r="81" spans="1:12" ht="27.75" customHeight="1">
      <c r="A81" s="128">
        <v>80000</v>
      </c>
      <c r="B81" s="229" t="s">
        <v>83</v>
      </c>
      <c r="C81" s="221">
        <v>77800916.5</v>
      </c>
      <c r="D81" s="221">
        <v>85936800</v>
      </c>
      <c r="E81" s="248">
        <v>85324685.58</v>
      </c>
      <c r="F81" s="235">
        <f t="shared" si="5"/>
        <v>109.67054042351802</v>
      </c>
      <c r="G81" s="236">
        <f t="shared" si="6"/>
        <v>99.28771560030162</v>
      </c>
      <c r="H81" s="221">
        <v>4334861.35</v>
      </c>
      <c r="I81" s="221">
        <v>817333.53</v>
      </c>
      <c r="J81" s="248">
        <v>9640199.59</v>
      </c>
      <c r="K81" s="235">
        <f t="shared" si="7"/>
        <v>222.38772619567175</v>
      </c>
      <c r="L81" s="236">
        <f t="shared" si="8"/>
        <v>1179.4694865876847</v>
      </c>
    </row>
    <row r="82" spans="1:12" ht="36">
      <c r="A82" s="128">
        <v>90000</v>
      </c>
      <c r="B82" s="229" t="s">
        <v>84</v>
      </c>
      <c r="C82" s="221">
        <v>115080766.37</v>
      </c>
      <c r="D82" s="221">
        <v>153243488.8</v>
      </c>
      <c r="E82" s="248">
        <v>148723452.61</v>
      </c>
      <c r="F82" s="235">
        <f t="shared" si="5"/>
        <v>129.23397827560018</v>
      </c>
      <c r="G82" s="236">
        <f t="shared" si="6"/>
        <v>97.05042202745778</v>
      </c>
      <c r="H82" s="221">
        <v>88815.6</v>
      </c>
      <c r="I82" s="221">
        <v>637142.69</v>
      </c>
      <c r="J82" s="248">
        <v>591670.96</v>
      </c>
      <c r="K82" s="235">
        <f t="shared" si="7"/>
        <v>666.17909466355</v>
      </c>
      <c r="L82" s="236">
        <f t="shared" si="8"/>
        <v>92.86317951791929</v>
      </c>
    </row>
    <row r="83" spans="1:12" ht="36">
      <c r="A83" s="128">
        <v>100000</v>
      </c>
      <c r="B83" s="229" t="s">
        <v>85</v>
      </c>
      <c r="C83" s="221">
        <f>SUM(C84:C91)</f>
        <v>2018454.3099999998</v>
      </c>
      <c r="D83" s="221">
        <f>SUM(D84:D91)</f>
        <v>41642290</v>
      </c>
      <c r="E83" s="248">
        <f>SUM(E84:E91)</f>
        <v>26497097.900000002</v>
      </c>
      <c r="F83" s="235">
        <f t="shared" si="5"/>
        <v>1312.7420208981598</v>
      </c>
      <c r="G83" s="236">
        <f t="shared" si="6"/>
        <v>63.630261208017146</v>
      </c>
      <c r="H83" s="221">
        <f>SUM(H84:H91)</f>
        <v>64392540.37</v>
      </c>
      <c r="I83" s="221">
        <v>9169129.99</v>
      </c>
      <c r="J83" s="248">
        <v>9017876.5</v>
      </c>
      <c r="K83" s="235">
        <f t="shared" si="7"/>
        <v>14.00453600398931</v>
      </c>
      <c r="L83" s="236">
        <f t="shared" si="8"/>
        <v>98.35040521658041</v>
      </c>
    </row>
    <row r="84" spans="1:12" ht="36">
      <c r="A84" s="129">
        <v>100101</v>
      </c>
      <c r="B84" s="230" t="s">
        <v>86</v>
      </c>
      <c r="C84" s="223">
        <v>0</v>
      </c>
      <c r="D84" s="223">
        <v>0</v>
      </c>
      <c r="E84" s="249">
        <v>0</v>
      </c>
      <c r="F84" s="256"/>
      <c r="G84" s="237"/>
      <c r="H84" s="223">
        <v>126887.89</v>
      </c>
      <c r="I84" s="223"/>
      <c r="J84" s="249"/>
      <c r="K84" s="256"/>
      <c r="L84" s="237"/>
    </row>
    <row r="85" spans="1:12" ht="36">
      <c r="A85" s="129">
        <v>100102</v>
      </c>
      <c r="B85" s="230" t="s">
        <v>87</v>
      </c>
      <c r="C85" s="224">
        <v>0</v>
      </c>
      <c r="D85" s="224">
        <v>185860</v>
      </c>
      <c r="E85" s="250">
        <v>185712.32</v>
      </c>
      <c r="F85" s="257"/>
      <c r="G85" s="238">
        <f t="shared" si="6"/>
        <v>99.92054234369957</v>
      </c>
      <c r="H85" s="224">
        <v>1739044.01</v>
      </c>
      <c r="I85" s="224">
        <v>2089707.43</v>
      </c>
      <c r="J85" s="250">
        <v>1964877.22</v>
      </c>
      <c r="K85" s="257">
        <f t="shared" si="7"/>
        <v>112.98605490725907</v>
      </c>
      <c r="L85" s="238">
        <f t="shared" si="8"/>
        <v>94.026426464876</v>
      </c>
    </row>
    <row r="86" spans="1:12" ht="36">
      <c r="A86" s="129">
        <v>100202</v>
      </c>
      <c r="B86" s="230" t="s">
        <v>88</v>
      </c>
      <c r="C86" s="224"/>
      <c r="D86" s="224">
        <v>14910</v>
      </c>
      <c r="E86" s="250">
        <v>14910</v>
      </c>
      <c r="F86" s="257"/>
      <c r="G86" s="238">
        <f t="shared" si="6"/>
        <v>100</v>
      </c>
      <c r="H86" s="224">
        <v>189025</v>
      </c>
      <c r="I86" s="224">
        <v>517510</v>
      </c>
      <c r="J86" s="250">
        <v>494979.35</v>
      </c>
      <c r="K86" s="257">
        <f t="shared" si="7"/>
        <v>261.8591985187145</v>
      </c>
      <c r="L86" s="238">
        <f t="shared" si="8"/>
        <v>95.64633533651524</v>
      </c>
    </row>
    <row r="87" spans="1:12" ht="18">
      <c r="A87" s="129">
        <v>100201</v>
      </c>
      <c r="B87" s="230" t="s">
        <v>89</v>
      </c>
      <c r="C87" s="223">
        <v>0</v>
      </c>
      <c r="D87" s="223"/>
      <c r="E87" s="249"/>
      <c r="F87" s="256"/>
      <c r="G87" s="237"/>
      <c r="H87" s="223">
        <v>750</v>
      </c>
      <c r="I87" s="223">
        <v>400337</v>
      </c>
      <c r="J87" s="249">
        <v>398981.54</v>
      </c>
      <c r="K87" s="256">
        <f t="shared" si="7"/>
        <v>53197.53866666666</v>
      </c>
      <c r="L87" s="237">
        <f t="shared" si="8"/>
        <v>99.66142025343648</v>
      </c>
    </row>
    <row r="88" spans="1:12" ht="18">
      <c r="A88" s="129">
        <v>100203</v>
      </c>
      <c r="B88" s="230" t="s">
        <v>90</v>
      </c>
      <c r="C88" s="224">
        <v>2013877.88</v>
      </c>
      <c r="D88" s="224">
        <v>2885111</v>
      </c>
      <c r="E88" s="250">
        <v>2574167.03</v>
      </c>
      <c r="F88" s="257">
        <f t="shared" si="5"/>
        <v>127.82140643006616</v>
      </c>
      <c r="G88" s="238">
        <f t="shared" si="6"/>
        <v>89.2224607649411</v>
      </c>
      <c r="H88" s="224">
        <v>221860.47</v>
      </c>
      <c r="I88" s="224">
        <v>1077078.97</v>
      </c>
      <c r="J88" s="250">
        <v>1077078.59</v>
      </c>
      <c r="K88" s="257">
        <f t="shared" si="7"/>
        <v>485.47566405137434</v>
      </c>
      <c r="L88" s="238">
        <f t="shared" si="8"/>
        <v>99.99996471939286</v>
      </c>
    </row>
    <row r="89" spans="1:12" ht="54">
      <c r="A89" s="129">
        <v>100400</v>
      </c>
      <c r="B89" s="230" t="s">
        <v>91</v>
      </c>
      <c r="C89" s="224"/>
      <c r="D89" s="224"/>
      <c r="E89" s="250"/>
      <c r="F89" s="257"/>
      <c r="G89" s="238"/>
      <c r="H89" s="224">
        <v>39198</v>
      </c>
      <c r="I89" s="224">
        <v>79065.59</v>
      </c>
      <c r="J89" s="250">
        <v>76528.8</v>
      </c>
      <c r="K89" s="257">
        <f t="shared" si="7"/>
        <v>195.23649165773764</v>
      </c>
      <c r="L89" s="238">
        <f t="shared" si="8"/>
        <v>96.79153725406971</v>
      </c>
    </row>
    <row r="90" spans="1:12" ht="180">
      <c r="A90" s="129">
        <v>100602</v>
      </c>
      <c r="B90" s="230" t="s">
        <v>143</v>
      </c>
      <c r="C90" s="224"/>
      <c r="D90" s="224">
        <v>38504429</v>
      </c>
      <c r="E90" s="250">
        <v>23675808</v>
      </c>
      <c r="F90" s="257"/>
      <c r="G90" s="238">
        <f t="shared" si="6"/>
        <v>61.48853161801205</v>
      </c>
      <c r="H90" s="224">
        <v>62075775</v>
      </c>
      <c r="I90" s="224">
        <v>4948771</v>
      </c>
      <c r="J90" s="250">
        <v>4948771</v>
      </c>
      <c r="K90" s="257">
        <f t="shared" si="7"/>
        <v>7.972145333666797</v>
      </c>
      <c r="L90" s="238">
        <f t="shared" si="8"/>
        <v>100</v>
      </c>
    </row>
    <row r="91" spans="1:12" ht="72">
      <c r="A91" s="129">
        <v>100302</v>
      </c>
      <c r="B91" s="230" t="s">
        <v>92</v>
      </c>
      <c r="C91" s="224">
        <v>4576.43</v>
      </c>
      <c r="D91" s="224">
        <v>51980</v>
      </c>
      <c r="E91" s="250">
        <v>46500.55</v>
      </c>
      <c r="F91" s="257">
        <f t="shared" si="5"/>
        <v>1016.0878676173348</v>
      </c>
      <c r="G91" s="238">
        <f t="shared" si="6"/>
        <v>89.4585417468257</v>
      </c>
      <c r="H91" s="224"/>
      <c r="I91" s="224">
        <v>56660</v>
      </c>
      <c r="J91" s="250">
        <v>56660</v>
      </c>
      <c r="K91" s="257"/>
      <c r="L91" s="238">
        <f t="shared" si="8"/>
        <v>100</v>
      </c>
    </row>
    <row r="92" spans="1:12" ht="29.25" customHeight="1">
      <c r="A92" s="128">
        <v>110000</v>
      </c>
      <c r="B92" s="229" t="s">
        <v>93</v>
      </c>
      <c r="C92" s="221">
        <v>14929366.29</v>
      </c>
      <c r="D92" s="221">
        <v>18064126</v>
      </c>
      <c r="E92" s="248">
        <v>18015713.02</v>
      </c>
      <c r="F92" s="235">
        <f t="shared" si="5"/>
        <v>120.67299220910199</v>
      </c>
      <c r="G92" s="236">
        <f t="shared" si="6"/>
        <v>99.73199378702297</v>
      </c>
      <c r="H92" s="221">
        <v>1295665.92</v>
      </c>
      <c r="I92" s="221">
        <v>1036190.05</v>
      </c>
      <c r="J92" s="248">
        <v>958708.22</v>
      </c>
      <c r="K92" s="235">
        <f t="shared" si="7"/>
        <v>73.99347356454355</v>
      </c>
      <c r="L92" s="236">
        <f t="shared" si="8"/>
        <v>92.52243061009898</v>
      </c>
    </row>
    <row r="93" spans="1:12" ht="29.25" customHeight="1">
      <c r="A93" s="128">
        <v>120000</v>
      </c>
      <c r="B93" s="229" t="s">
        <v>94</v>
      </c>
      <c r="C93" s="221">
        <v>50000</v>
      </c>
      <c r="D93" s="221">
        <v>100000</v>
      </c>
      <c r="E93" s="248">
        <v>100000</v>
      </c>
      <c r="F93" s="235">
        <f t="shared" si="5"/>
        <v>200</v>
      </c>
      <c r="G93" s="236">
        <f t="shared" si="6"/>
        <v>100</v>
      </c>
      <c r="H93" s="221"/>
      <c r="I93" s="221"/>
      <c r="J93" s="248"/>
      <c r="K93" s="235"/>
      <c r="L93" s="236"/>
    </row>
    <row r="94" spans="1:12" ht="30" customHeight="1">
      <c r="A94" s="128">
        <v>130000</v>
      </c>
      <c r="B94" s="229" t="s">
        <v>95</v>
      </c>
      <c r="C94" s="221">
        <v>2412948.2</v>
      </c>
      <c r="D94" s="221">
        <v>3522690</v>
      </c>
      <c r="E94" s="248">
        <v>3507973.64</v>
      </c>
      <c r="F94" s="235">
        <f t="shared" si="5"/>
        <v>145.3812245119891</v>
      </c>
      <c r="G94" s="236">
        <f t="shared" si="6"/>
        <v>99.58224084435474</v>
      </c>
      <c r="H94" s="221">
        <v>397838.92</v>
      </c>
      <c r="I94" s="221">
        <v>922535.1</v>
      </c>
      <c r="J94" s="248">
        <v>570408.44</v>
      </c>
      <c r="K94" s="235">
        <f t="shared" si="7"/>
        <v>143.37673146709727</v>
      </c>
      <c r="L94" s="236">
        <f t="shared" si="8"/>
        <v>61.83054064826368</v>
      </c>
    </row>
    <row r="95" spans="1:12" ht="18">
      <c r="A95" s="128">
        <v>150000</v>
      </c>
      <c r="B95" s="229" t="s">
        <v>96</v>
      </c>
      <c r="C95" s="225"/>
      <c r="D95" s="225"/>
      <c r="E95" s="251"/>
      <c r="F95" s="258"/>
      <c r="G95" s="239"/>
      <c r="H95" s="225">
        <v>96112.78</v>
      </c>
      <c r="I95" s="225">
        <v>29350</v>
      </c>
      <c r="J95" s="251"/>
      <c r="K95" s="258">
        <f t="shared" si="7"/>
        <v>0</v>
      </c>
      <c r="L95" s="239">
        <f t="shared" si="8"/>
        <v>0</v>
      </c>
    </row>
    <row r="96" spans="1:12" ht="24.75" customHeight="1">
      <c r="A96" s="128">
        <v>160101</v>
      </c>
      <c r="B96" s="231" t="s">
        <v>112</v>
      </c>
      <c r="C96" s="221">
        <v>139772.72</v>
      </c>
      <c r="D96" s="221">
        <v>197375.54</v>
      </c>
      <c r="E96" s="248">
        <v>147375.52</v>
      </c>
      <c r="F96" s="235">
        <f t="shared" si="5"/>
        <v>105.43940190904205</v>
      </c>
      <c r="G96" s="236">
        <f t="shared" si="6"/>
        <v>74.66757025718587</v>
      </c>
      <c r="H96" s="221">
        <v>4245.32</v>
      </c>
      <c r="I96" s="221">
        <v>5000</v>
      </c>
      <c r="J96" s="248">
        <v>2500</v>
      </c>
      <c r="K96" s="235">
        <f t="shared" si="7"/>
        <v>58.88837590570323</v>
      </c>
      <c r="L96" s="236">
        <f t="shared" si="8"/>
        <v>50</v>
      </c>
    </row>
    <row r="97" spans="1:12" ht="54">
      <c r="A97" s="128">
        <v>170000</v>
      </c>
      <c r="B97" s="229" t="s">
        <v>97</v>
      </c>
      <c r="C97" s="221">
        <f>C98+C99+C100+C101+C102</f>
        <v>2876565.0999999996</v>
      </c>
      <c r="D97" s="221">
        <v>13339645</v>
      </c>
      <c r="E97" s="248">
        <v>8643202.4</v>
      </c>
      <c r="F97" s="235">
        <f t="shared" si="5"/>
        <v>300.4695565554905</v>
      </c>
      <c r="G97" s="236">
        <f t="shared" si="6"/>
        <v>64.79334644962441</v>
      </c>
      <c r="H97" s="221">
        <v>1197545.7</v>
      </c>
      <c r="I97" s="221">
        <v>14380863.8</v>
      </c>
      <c r="J97" s="248">
        <v>13073892.35</v>
      </c>
      <c r="K97" s="235">
        <f t="shared" si="7"/>
        <v>1091.7238774269742</v>
      </c>
      <c r="L97" s="236">
        <f t="shared" si="8"/>
        <v>90.91173195034361</v>
      </c>
    </row>
    <row r="98" spans="1:12" ht="54">
      <c r="A98" s="129">
        <v>170102</v>
      </c>
      <c r="B98" s="230" t="s">
        <v>98</v>
      </c>
      <c r="C98" s="224">
        <v>232478.36</v>
      </c>
      <c r="D98" s="224">
        <v>343480</v>
      </c>
      <c r="E98" s="250">
        <v>25122.5</v>
      </c>
      <c r="F98" s="257">
        <f t="shared" si="5"/>
        <v>10.80638215100967</v>
      </c>
      <c r="G98" s="238">
        <f t="shared" si="6"/>
        <v>7.314108536159311</v>
      </c>
      <c r="H98" s="224"/>
      <c r="I98" s="224"/>
      <c r="J98" s="250"/>
      <c r="K98" s="257"/>
      <c r="L98" s="238"/>
    </row>
    <row r="99" spans="1:12" ht="54">
      <c r="A99" s="129">
        <v>170302</v>
      </c>
      <c r="B99" s="230" t="s">
        <v>99</v>
      </c>
      <c r="C99" s="224">
        <v>192479.74</v>
      </c>
      <c r="D99" s="224">
        <v>296800</v>
      </c>
      <c r="E99" s="250"/>
      <c r="F99" s="257">
        <f t="shared" si="5"/>
        <v>0</v>
      </c>
      <c r="G99" s="238">
        <f t="shared" si="6"/>
        <v>0</v>
      </c>
      <c r="H99" s="224"/>
      <c r="I99" s="224"/>
      <c r="J99" s="250"/>
      <c r="K99" s="257"/>
      <c r="L99" s="238"/>
    </row>
    <row r="100" spans="1:12" ht="54">
      <c r="A100" s="129">
        <v>170602</v>
      </c>
      <c r="B100" s="230" t="s">
        <v>100</v>
      </c>
      <c r="C100" s="224">
        <v>2369592.03</v>
      </c>
      <c r="D100" s="224">
        <v>9351665</v>
      </c>
      <c r="E100" s="250">
        <v>5380356</v>
      </c>
      <c r="F100" s="257">
        <f t="shared" si="5"/>
        <v>227.05832615414394</v>
      </c>
      <c r="G100" s="238">
        <f t="shared" si="6"/>
        <v>57.533669138062585</v>
      </c>
      <c r="H100" s="224"/>
      <c r="I100" s="224"/>
      <c r="J100" s="250"/>
      <c r="K100" s="257"/>
      <c r="L100" s="238"/>
    </row>
    <row r="101" spans="1:12" ht="36">
      <c r="A101" s="129">
        <v>170603</v>
      </c>
      <c r="B101" s="230" t="s">
        <v>101</v>
      </c>
      <c r="C101" s="223">
        <v>24494.3</v>
      </c>
      <c r="D101" s="223">
        <v>100000</v>
      </c>
      <c r="E101" s="249">
        <v>88541.15</v>
      </c>
      <c r="F101" s="256">
        <f t="shared" si="5"/>
        <v>361.476547604953</v>
      </c>
      <c r="G101" s="237">
        <f t="shared" si="6"/>
        <v>88.54114999999999</v>
      </c>
      <c r="H101" s="223"/>
      <c r="I101" s="223"/>
      <c r="J101" s="249"/>
      <c r="K101" s="256"/>
      <c r="L101" s="237"/>
    </row>
    <row r="102" spans="1:12" ht="72">
      <c r="A102" s="129">
        <v>170703</v>
      </c>
      <c r="B102" s="230" t="s">
        <v>102</v>
      </c>
      <c r="C102" s="224">
        <v>57520.67</v>
      </c>
      <c r="D102" s="224">
        <v>3247700</v>
      </c>
      <c r="E102" s="250">
        <v>3149182.75</v>
      </c>
      <c r="F102" s="257">
        <f t="shared" si="5"/>
        <v>5474.871467943611</v>
      </c>
      <c r="G102" s="238">
        <f t="shared" si="6"/>
        <v>96.96655325307141</v>
      </c>
      <c r="H102" s="224">
        <v>1197545.7</v>
      </c>
      <c r="I102" s="224">
        <v>14380863.8</v>
      </c>
      <c r="J102" s="250">
        <v>13073892.35</v>
      </c>
      <c r="K102" s="257">
        <f t="shared" si="7"/>
        <v>1091.7238774269742</v>
      </c>
      <c r="L102" s="238">
        <f t="shared" si="8"/>
        <v>90.91173195034361</v>
      </c>
    </row>
    <row r="103" spans="1:12" ht="36">
      <c r="A103" s="128">
        <v>180000</v>
      </c>
      <c r="B103" s="232" t="s">
        <v>103</v>
      </c>
      <c r="C103" s="162">
        <f>C104</f>
        <v>0</v>
      </c>
      <c r="D103" s="162"/>
      <c r="E103" s="252"/>
      <c r="F103" s="240"/>
      <c r="G103" s="241"/>
      <c r="H103" s="162"/>
      <c r="I103" s="162">
        <f>I104+I105</f>
        <v>10153343</v>
      </c>
      <c r="J103" s="252"/>
      <c r="K103" s="240"/>
      <c r="L103" s="241">
        <f t="shared" si="8"/>
        <v>0</v>
      </c>
    </row>
    <row r="104" spans="1:12" ht="36">
      <c r="A104" s="129">
        <v>180404</v>
      </c>
      <c r="B104" s="230" t="s">
        <v>104</v>
      </c>
      <c r="C104" s="224">
        <v>0</v>
      </c>
      <c r="D104" s="224"/>
      <c r="E104" s="250"/>
      <c r="F104" s="257"/>
      <c r="G104" s="238"/>
      <c r="H104" s="224"/>
      <c r="I104" s="224"/>
      <c r="J104" s="250"/>
      <c r="K104" s="257"/>
      <c r="L104" s="238"/>
    </row>
    <row r="105" spans="1:12" ht="18">
      <c r="A105" s="129">
        <v>180109</v>
      </c>
      <c r="B105" s="230"/>
      <c r="C105" s="224"/>
      <c r="D105" s="224"/>
      <c r="E105" s="250"/>
      <c r="F105" s="257"/>
      <c r="G105" s="238"/>
      <c r="H105" s="224"/>
      <c r="I105" s="224">
        <v>10153343</v>
      </c>
      <c r="J105" s="250"/>
      <c r="K105" s="257"/>
      <c r="L105" s="238">
        <f t="shared" si="8"/>
        <v>0</v>
      </c>
    </row>
    <row r="106" spans="1:12" ht="54">
      <c r="A106" s="128">
        <v>200000</v>
      </c>
      <c r="B106" s="229" t="s">
        <v>105</v>
      </c>
      <c r="C106" s="221">
        <f>C107</f>
        <v>92733</v>
      </c>
      <c r="D106" s="221">
        <v>112690</v>
      </c>
      <c r="E106" s="248">
        <v>112678.66</v>
      </c>
      <c r="F106" s="235">
        <f t="shared" si="5"/>
        <v>121.50869701185123</v>
      </c>
      <c r="G106" s="236">
        <f t="shared" si="6"/>
        <v>99.98993699529683</v>
      </c>
      <c r="H106" s="221">
        <f>H107+H108+H109+H110</f>
        <v>189222.97</v>
      </c>
      <c r="I106" s="221">
        <f>SUM(I108:I110)</f>
        <v>119333.8</v>
      </c>
      <c r="J106" s="248">
        <f>SUM(J108:J110)</f>
        <v>118419.54000000001</v>
      </c>
      <c r="K106" s="235">
        <f t="shared" si="7"/>
        <v>62.58201105288644</v>
      </c>
      <c r="L106" s="236">
        <f t="shared" si="8"/>
        <v>99.23386333126072</v>
      </c>
    </row>
    <row r="107" spans="1:12" ht="18">
      <c r="A107" s="129">
        <v>200700</v>
      </c>
      <c r="B107" s="230" t="s">
        <v>109</v>
      </c>
      <c r="C107" s="224">
        <v>92733</v>
      </c>
      <c r="D107" s="224">
        <v>112690</v>
      </c>
      <c r="E107" s="250">
        <v>112678.66</v>
      </c>
      <c r="F107" s="257">
        <f t="shared" si="5"/>
        <v>121.50869701185123</v>
      </c>
      <c r="G107" s="238">
        <f t="shared" si="6"/>
        <v>99.98993699529683</v>
      </c>
      <c r="H107" s="224"/>
      <c r="I107" s="224"/>
      <c r="J107" s="250"/>
      <c r="K107" s="257"/>
      <c r="L107" s="238"/>
    </row>
    <row r="108" spans="1:12" ht="36">
      <c r="A108" s="129">
        <v>240601</v>
      </c>
      <c r="B108" s="230" t="s">
        <v>106</v>
      </c>
      <c r="C108" s="224"/>
      <c r="D108" s="224"/>
      <c r="E108" s="250"/>
      <c r="F108" s="257"/>
      <c r="G108" s="238"/>
      <c r="H108" s="224">
        <v>74522.97</v>
      </c>
      <c r="I108" s="224">
        <v>65733.8</v>
      </c>
      <c r="J108" s="250">
        <v>64819.54</v>
      </c>
      <c r="K108" s="257">
        <f t="shared" si="7"/>
        <v>86.97927632245467</v>
      </c>
      <c r="L108" s="238">
        <f t="shared" si="8"/>
        <v>98.6091478052387</v>
      </c>
    </row>
    <row r="109" spans="1:12" ht="54">
      <c r="A109" s="129">
        <v>240603</v>
      </c>
      <c r="B109" s="230" t="s">
        <v>107</v>
      </c>
      <c r="C109" s="224"/>
      <c r="D109" s="224"/>
      <c r="E109" s="250"/>
      <c r="F109" s="257"/>
      <c r="G109" s="238"/>
      <c r="H109" s="224">
        <v>109700</v>
      </c>
      <c r="I109" s="224">
        <v>48600</v>
      </c>
      <c r="J109" s="250">
        <v>48600</v>
      </c>
      <c r="K109" s="257">
        <f t="shared" si="7"/>
        <v>44.30264357338195</v>
      </c>
      <c r="L109" s="238">
        <f t="shared" si="8"/>
        <v>100</v>
      </c>
    </row>
    <row r="110" spans="1:12" ht="54">
      <c r="A110" s="129">
        <v>240604</v>
      </c>
      <c r="B110" s="230" t="s">
        <v>108</v>
      </c>
      <c r="C110" s="224"/>
      <c r="D110" s="224"/>
      <c r="E110" s="250"/>
      <c r="F110" s="257"/>
      <c r="G110" s="238"/>
      <c r="H110" s="224">
        <v>5000</v>
      </c>
      <c r="I110" s="224">
        <v>5000</v>
      </c>
      <c r="J110" s="250">
        <v>5000</v>
      </c>
      <c r="K110" s="257">
        <f t="shared" si="7"/>
        <v>100</v>
      </c>
      <c r="L110" s="238">
        <f t="shared" si="8"/>
        <v>100</v>
      </c>
    </row>
    <row r="111" spans="1:12" ht="36.75" thickBot="1">
      <c r="A111" s="128">
        <v>250000</v>
      </c>
      <c r="B111" s="229" t="s">
        <v>114</v>
      </c>
      <c r="C111" s="242">
        <f>427757.7+1167440</f>
        <v>1595197.7</v>
      </c>
      <c r="D111" s="242">
        <f>7483564.19+1400700-299747</f>
        <v>8584517.190000001</v>
      </c>
      <c r="E111" s="253">
        <f>1464512.75+1400700-239646.27</f>
        <v>2625566.48</v>
      </c>
      <c r="F111" s="259">
        <f t="shared" si="5"/>
        <v>164.59191735294002</v>
      </c>
      <c r="G111" s="243">
        <f t="shared" si="6"/>
        <v>30.584905614243397</v>
      </c>
      <c r="H111" s="242"/>
      <c r="I111" s="242">
        <v>139500</v>
      </c>
      <c r="J111" s="253">
        <v>139500</v>
      </c>
      <c r="K111" s="259"/>
      <c r="L111" s="243">
        <f t="shared" si="8"/>
        <v>100</v>
      </c>
    </row>
    <row r="112" spans="1:12" ht="31.5" customHeight="1" thickBot="1">
      <c r="A112" s="130"/>
      <c r="B112" s="233" t="s">
        <v>110</v>
      </c>
      <c r="C112" s="245">
        <f>C79+C80+C81+C82+C83+C93+C94+C97+C103+C106+C111+C96+C92</f>
        <v>325529083.5300001</v>
      </c>
      <c r="D112" s="245">
        <f>D79+D80+D81+D82+D83+D92+D93+D94+D97+D103+D106+D111+D96</f>
        <v>458879687.78000003</v>
      </c>
      <c r="E112" s="254">
        <f>E79+E80+E81+E82+E83+E92+E93+E94+E97+E103+E106+E111+E96</f>
        <v>426007630.24999994</v>
      </c>
      <c r="F112" s="244">
        <f t="shared" si="5"/>
        <v>130.86622726007212</v>
      </c>
      <c r="G112" s="246">
        <f t="shared" si="6"/>
        <v>92.83645399755417</v>
      </c>
      <c r="H112" s="245">
        <f>H79+H80+H81+H82+H83+H92+H93+H94+H97+H103+H106+H111+H96+H95</f>
        <v>78668836.27</v>
      </c>
      <c r="I112" s="245">
        <f>I79+I80+I81+I82+I83+I92+I93+I94+I97+I103+I106+I111+I96+I95</f>
        <v>45183167.83</v>
      </c>
      <c r="J112" s="254">
        <f>J79+J80+J81+J82+J83+J92+J93+J94+J97+J103+J106+J111+J96+J95</f>
        <v>41581835.37</v>
      </c>
      <c r="K112" s="244">
        <f t="shared" si="7"/>
        <v>52.85680752577376</v>
      </c>
      <c r="L112" s="246">
        <f t="shared" si="8"/>
        <v>92.02948214354983</v>
      </c>
    </row>
    <row r="113" spans="1:12" ht="15">
      <c r="A113" s="52"/>
      <c r="B113" s="60"/>
      <c r="C113" s="220"/>
      <c r="D113" s="61"/>
      <c r="E113" s="62"/>
      <c r="F113" s="186"/>
      <c r="G113" s="59"/>
      <c r="H113" s="186"/>
      <c r="I113" s="227"/>
      <c r="J113" s="227"/>
      <c r="K113" s="62"/>
      <c r="L113" s="52"/>
    </row>
    <row r="114" spans="1:12" ht="12.75">
      <c r="A114" s="52"/>
      <c r="B114" s="60"/>
      <c r="C114" s="220"/>
      <c r="D114" s="61"/>
      <c r="E114" s="62"/>
      <c r="F114" s="186"/>
      <c r="G114" s="59"/>
      <c r="H114" s="186"/>
      <c r="I114" s="63"/>
      <c r="J114" s="61"/>
      <c r="K114" s="62"/>
      <c r="L114" s="52"/>
    </row>
    <row r="115" spans="6:11" ht="15">
      <c r="F115" s="187"/>
      <c r="G115" s="68"/>
      <c r="H115" s="187"/>
      <c r="I115" s="68"/>
      <c r="J115" s="68"/>
      <c r="K115" s="68"/>
    </row>
    <row r="116" spans="2:11" ht="18">
      <c r="B116" s="71"/>
      <c r="E116" s="71"/>
      <c r="F116" s="187"/>
      <c r="G116" s="68"/>
      <c r="H116" s="187"/>
      <c r="I116" s="68"/>
      <c r="J116" s="68"/>
      <c r="K116" s="68"/>
    </row>
    <row r="117" spans="2:11" ht="27" customHeight="1">
      <c r="B117" s="71" t="s">
        <v>155</v>
      </c>
      <c r="E117" s="71" t="s">
        <v>156</v>
      </c>
      <c r="F117" s="188"/>
      <c r="G117" s="68"/>
      <c r="H117" s="187"/>
      <c r="I117" s="68"/>
      <c r="J117" s="68"/>
      <c r="K117" s="68"/>
    </row>
  </sheetData>
  <mergeCells count="19">
    <mergeCell ref="A8:A10"/>
    <mergeCell ref="C8:G8"/>
    <mergeCell ref="C9:C10"/>
    <mergeCell ref="D9:D10"/>
    <mergeCell ref="E9:E10"/>
    <mergeCell ref="F9:G9"/>
    <mergeCell ref="B5:K5"/>
    <mergeCell ref="B6:K6"/>
    <mergeCell ref="B8:B10"/>
    <mergeCell ref="K9:L9"/>
    <mergeCell ref="H8:L8"/>
    <mergeCell ref="H9:H10"/>
    <mergeCell ref="I9:I10"/>
    <mergeCell ref="J9:J10"/>
    <mergeCell ref="B78:K78"/>
    <mergeCell ref="B11:K11"/>
    <mergeCell ref="B72:K72"/>
    <mergeCell ref="D74:F74"/>
    <mergeCell ref="I74:K74"/>
  </mergeCells>
  <printOptions/>
  <pageMargins left="0.71" right="0.75" top="0.27" bottom="0.5" header="0.26" footer="0.5"/>
  <pageSetup fitToHeight="5" horizontalDpi="600" verticalDpi="600" orientation="landscape" paperSize="9" scale="48" r:id="rId1"/>
  <rowBreaks count="4" manualBreakCount="4">
    <brk id="28" max="11" man="1"/>
    <brk id="48" max="11" man="1"/>
    <brk id="55" max="11" man="1"/>
    <brk id="6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86" t="s">
        <v>10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.75">
      <c r="A2" s="8"/>
      <c r="B2" s="9"/>
      <c r="K2" s="10" t="s">
        <v>11</v>
      </c>
    </row>
    <row r="3" spans="1:11" ht="13.5" customHeight="1">
      <c r="A3" s="287"/>
      <c r="B3" s="287"/>
      <c r="C3" s="285" t="s">
        <v>1</v>
      </c>
      <c r="D3" s="285"/>
      <c r="E3" s="285"/>
      <c r="F3" s="285" t="s">
        <v>2</v>
      </c>
      <c r="G3" s="285"/>
      <c r="H3" s="285"/>
      <c r="I3" s="285" t="s">
        <v>3</v>
      </c>
      <c r="J3" s="285"/>
      <c r="K3" s="285"/>
    </row>
    <row r="4" spans="1:11" ht="68.25" customHeight="1">
      <c r="A4" s="288"/>
      <c r="B4" s="288"/>
      <c r="C4" s="4" t="s">
        <v>8</v>
      </c>
      <c r="D4" s="5" t="s">
        <v>9</v>
      </c>
      <c r="E4" s="6" t="s">
        <v>7</v>
      </c>
      <c r="F4" s="4" t="s">
        <v>8</v>
      </c>
      <c r="G4" s="5" t="s">
        <v>9</v>
      </c>
      <c r="H4" s="6" t="s">
        <v>7</v>
      </c>
      <c r="I4" s="4" t="s">
        <v>8</v>
      </c>
      <c r="J4" s="5" t="s">
        <v>9</v>
      </c>
      <c r="K4" s="6" t="s">
        <v>7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12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13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14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15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16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17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18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19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20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21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17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22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23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24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25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26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27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28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29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30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31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32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33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34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35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36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37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38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39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40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41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42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43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44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6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Компьютер</cp:lastModifiedBy>
  <cp:lastPrinted>2016-02-04T07:21:49Z</cp:lastPrinted>
  <dcterms:created xsi:type="dcterms:W3CDTF">2003-02-25T12:47:02Z</dcterms:created>
  <dcterms:modified xsi:type="dcterms:W3CDTF">2016-02-22T09:09:30Z</dcterms:modified>
  <cp:category/>
  <cp:version/>
  <cp:contentType/>
  <cp:contentStatus/>
</cp:coreProperties>
</file>