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1655" windowHeight="5985" activeTab="3"/>
  </bookViews>
  <sheets>
    <sheet name="Прил № 1" sheetId="1" r:id="rId1"/>
    <sheet name="Горсвет 1.3" sheetId="2" r:id="rId2"/>
    <sheet name="КАТП 1.4Електроавт1.5." sheetId="3" r:id="rId3"/>
    <sheet name="Вода 1.6" sheetId="4" r:id="rId4"/>
  </sheets>
  <definedNames>
    <definedName name="_xlnm.Print_Titles" localSheetId="3">'Вода 1.6'!$7:$7</definedName>
  </definedNames>
  <calcPr fullCalcOnLoad="1"/>
</workbook>
</file>

<file path=xl/sharedStrings.xml><?xml version="1.0" encoding="utf-8"?>
<sst xmlns="http://schemas.openxmlformats.org/spreadsheetml/2006/main" count="217" uniqueCount="184">
  <si>
    <t>16</t>
  </si>
  <si>
    <t>17</t>
  </si>
  <si>
    <t>22</t>
  </si>
  <si>
    <t>23</t>
  </si>
  <si>
    <t>24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</si>
  <si>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</si>
  <si>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№ п/п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</si>
  <si>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</si>
  <si>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</si>
  <si>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</si>
  <si>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</si>
  <si>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</si>
  <si>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</si>
  <si>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</si>
  <si>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</si>
  <si>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</si>
  <si>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</si>
  <si>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             Приложение №5.3.</t>
  </si>
  <si>
    <t>ЛКАТП 032806</t>
  </si>
  <si>
    <t>1.1.</t>
  </si>
  <si>
    <t>1.2.</t>
  </si>
  <si>
    <t>1.3.</t>
  </si>
  <si>
    <t>1.4.</t>
  </si>
  <si>
    <t>1.5.</t>
  </si>
  <si>
    <t>1.6.</t>
  </si>
  <si>
    <t>1.7.</t>
  </si>
  <si>
    <t>Всього</t>
  </si>
  <si>
    <t>Разом по підприємству</t>
  </si>
  <si>
    <t xml:space="preserve">у тому чіслі </t>
  </si>
  <si>
    <t>кошти місцевого бюджету</t>
  </si>
  <si>
    <t>Найменування заходів</t>
  </si>
  <si>
    <t xml:space="preserve">тис. грн. </t>
  </si>
  <si>
    <t>кошти підприємства</t>
  </si>
  <si>
    <t>Утримання та поточний ремонт світлофорів</t>
  </si>
  <si>
    <t>Разом по зовнішньому освітленню</t>
  </si>
  <si>
    <t>Оплата за спожиту електроенергію лініями зовнішнього освітлення міста</t>
  </si>
  <si>
    <t>Оплата за спожиту електроенергію світлофорами</t>
  </si>
  <si>
    <t>Всього по підприємству</t>
  </si>
  <si>
    <t>Оновлення контейнерного господарства</t>
  </si>
  <si>
    <t>Розробка схеми санітарної очистки м.Лисичанськ</t>
  </si>
  <si>
    <t>Ліквідація несанкціонованих звалищ</t>
  </si>
  <si>
    <t>Фінансова підтримка для осіб спрямованих на виконання громадських та інших робіт тимчасового характеру</t>
  </si>
  <si>
    <t>Поточний ремонт тролейбусів</t>
  </si>
  <si>
    <t>Капітальний ремонт контактної мережі</t>
  </si>
  <si>
    <t>кошти державного бюджету</t>
  </si>
  <si>
    <t>Заміна насосного обладнання на КНС №6</t>
  </si>
  <si>
    <t>Додаток №1</t>
  </si>
  <si>
    <t>тис.грн.</t>
  </si>
  <si>
    <t xml:space="preserve">КП "Лисичанський Шляхрембуд" </t>
  </si>
  <si>
    <t>№    Додатку</t>
  </si>
  <si>
    <t xml:space="preserve">державний бюджет </t>
  </si>
  <si>
    <t>в тому чіслі за рахунок коштів</t>
  </si>
  <si>
    <t>КП "Лисичанська ритуальна служба"</t>
  </si>
  <si>
    <t xml:space="preserve">КП "Лисичанськміськсвітло" </t>
  </si>
  <si>
    <t>Додаток №1.3.</t>
  </si>
  <si>
    <t>Додаток №1.4.</t>
  </si>
  <si>
    <t xml:space="preserve">місцевий бюджет </t>
  </si>
  <si>
    <t>КП ЛМС "Електроавтотранс"</t>
  </si>
  <si>
    <t>Додаток № 1.5.</t>
  </si>
  <si>
    <t>КП "Лисичанськтепломережа"</t>
  </si>
  <si>
    <t>Додаток № 1.6</t>
  </si>
  <si>
    <t xml:space="preserve">ЛКСП "Лисичанськводоканал" </t>
  </si>
  <si>
    <t>1.8.</t>
  </si>
  <si>
    <t>Житлово-експлуатаційні підприємства</t>
  </si>
  <si>
    <t>1.9.</t>
  </si>
  <si>
    <t xml:space="preserve"> Назва підприємств</t>
  </si>
  <si>
    <t>Заступник міського голови</t>
  </si>
  <si>
    <t>Придбання біотуалетів</t>
  </si>
  <si>
    <t xml:space="preserve">Об'сяг фінансування у 2016р. </t>
  </si>
  <si>
    <t>Капітальний ремонт тягових підстацій</t>
  </si>
  <si>
    <t>Капітальний ремонт ваккуумного автомобіля</t>
  </si>
  <si>
    <t>Придбання навісного обладнання для поливо-мийної машини</t>
  </si>
  <si>
    <t>Обстеження акваторії дна ставка</t>
  </si>
  <si>
    <t>12</t>
  </si>
  <si>
    <t>13</t>
  </si>
  <si>
    <t>14</t>
  </si>
  <si>
    <t>15</t>
  </si>
  <si>
    <t>18</t>
  </si>
  <si>
    <t>19</t>
  </si>
  <si>
    <t>20</t>
  </si>
  <si>
    <t>21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</si>
  <si>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</si>
  <si>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</si>
  <si>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</si>
  <si>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</si>
  <si>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</si>
  <si>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</si>
  <si>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</si>
  <si>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</si>
  <si>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</si>
  <si>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</si>
  <si>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</si>
  <si>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Придбання систем, приборів, обладнання, спеціального транспорту для здійснення контролю за кількістю та якістю поверхневих, підземних та стічних вод та скидів шкідливих речовин у водні ресурси</t>
  </si>
  <si>
    <t>Придбання погружних насосів в комплекті зі шкафами управління (15 шт.)</t>
  </si>
  <si>
    <t>Капітальний ремонт на ділянці Південного водоводу з заміною трубопроводу на Ду200 в районі селища ш. "Матроська" (4000 п.м.)</t>
  </si>
  <si>
    <t>Заміна ділянки водоводу від вул. Баумана  до вул. Лисичанська на Ду100 з використанням труб із полімерних матеріалів (1050 п.м.)</t>
  </si>
  <si>
    <t>Відновлення свердловини  питної  води №668 Білогоровського водозабору  з прокладкою  трубопроводу Ду 200 (300 п.м.)</t>
  </si>
  <si>
    <t>Будівництво  модульної очисної  споруди  на основі  діючої каналізаційної  мережі м. Лисичанська в районі ж.д. станції Переїздна</t>
  </si>
  <si>
    <t>Реконструкція модульної  очисної споруди на основі діючої  каналізаційної мережі  м. Лисичанська в районе р. Біленької</t>
  </si>
  <si>
    <t>Заміна насосного обладнання  на КНС сирого осаду (МОС №1)</t>
  </si>
  <si>
    <t>Заміна насосного обладнання  на КНС №3</t>
  </si>
  <si>
    <t>Відновлення  підземних свердловин  питної  води  Воронівського водозабору</t>
  </si>
  <si>
    <t>Реконструкція  вузлів знезараження води та стоків на насосних станціях та  очисних спорудах  (ВНС 1 подйому «Лісова  дача»)</t>
  </si>
  <si>
    <t>Реконструкція вузлів знезараження води  та стоків на насосних станціях та очисних спорудах  (ВНС «Белогорівська»)</t>
  </si>
  <si>
    <t>Реконструкція вузлів знезараження води  та стоків на насосних станціях та очисних спорудах  (ВНС «Боровська»)</t>
  </si>
  <si>
    <t>Реконструкція лінії процесу видаленого піску  та будівництво піскових майданчиків на МОС-1 м. Лисичанська</t>
  </si>
  <si>
    <t>Реконструкція вузлів знезараження води та  стоків на насосних станціях та очисних спорудах (МОС-1, Волгоградська, 63)</t>
  </si>
  <si>
    <t>Реконструкція вузлів знезараження води та стоків на насосних станціях та очисних спорудах (МОС-3, м.. Привілля)</t>
  </si>
  <si>
    <t>Реконструкція вузлів знезараження води та  стоків на насосних станціях та очисних спорудах (МОС-4, район з-да ГТВ)</t>
  </si>
  <si>
    <t xml:space="preserve">Реконструкція ЛЭП 6 кВт «Метьолкіно-Вороново» </t>
  </si>
  <si>
    <t>Санація водоводу Ду600 по вул. Орджонікідзе до ВНС «ГТВ» (4500 п.м.)</t>
  </si>
  <si>
    <t>Реконструкція  каналізаційного колектора по вул. Свердлова в районі Спутніка</t>
  </si>
  <si>
    <t>Розробка робочого проекту на блок водоочистки питної  води на майданчику  ВНС «Лисичанська»</t>
  </si>
  <si>
    <t>Розробка робочого проекту на блок водоочистки питної води на майданчику  ВНС «ГТВ»</t>
  </si>
  <si>
    <t>Розробка робочого проекту та  будівництво ЛЭП 6 кВт від п/с «Лівобережна» 110/6 ЛЭО до ВНС «Суміщена»</t>
  </si>
  <si>
    <t>Заміна водоводу від насосної станції 1 підйому до насосної станції 2 підйому «Лісова Дача»  (протяжність 4,5 км) м. Лисичанськ</t>
  </si>
  <si>
    <t>Установка декоративних світильників (кулі), сквер "Пам'ять"</t>
  </si>
  <si>
    <t>Капітальний ремонт ліній зовнішнього освітлення:</t>
  </si>
  <si>
    <t>Утримання та поточний ремонт ліній зовнішнього освітлення</t>
  </si>
  <si>
    <t>Проведення експертного обстеження, технічного періодичного огляду ліфтів з терміном служби 25 років</t>
  </si>
  <si>
    <t>Разом по светлофорах</t>
  </si>
  <si>
    <t xml:space="preserve">Виконання заходів з благоустрію
 КП "Лисичанськміськсвітло" </t>
  </si>
  <si>
    <t>Придбання: бензопил, газонокосарок, мотокос, мотоблоків, кусторіза</t>
  </si>
  <si>
    <t xml:space="preserve">Впровадження технологій роздільного збору ТПВ, в тому числі: </t>
  </si>
  <si>
    <t xml:space="preserve"> - придбання знімних кузовів для великогабаритних, будівельних і побутових відходів</t>
  </si>
  <si>
    <t xml:space="preserve"> - придбання контейнерів для збору ПЕТ пляшок</t>
  </si>
  <si>
    <t xml:space="preserve">Інвентаризація об'єктів зеленого господарства </t>
  </si>
  <si>
    <t>Капітальний ремонт зелених насаджень: омолодження та видалення старих дерев на об'єктах благоустрою та на прибудинкових територіях житлового фонду комунальної власності міст Лисичанськ, Новодружеськ, Привілля</t>
  </si>
  <si>
    <t>Встановлення нових паркових лавок</t>
  </si>
  <si>
    <t xml:space="preserve">Виконання заходів з благоустрію
ЛКАТП № 032806                                                      </t>
  </si>
  <si>
    <t xml:space="preserve"> Виконання заходів з благоустрію
КП ЛМР "Електроавтотранс"                                              </t>
  </si>
  <si>
    <t>Виконання заходів з благоустрію
ЛКСП "Лисичанськводоканал"</t>
  </si>
  <si>
    <t>Заходу з іншого благосутрою</t>
  </si>
  <si>
    <t>РАЗОМ:</t>
  </si>
  <si>
    <t>2016 рік</t>
  </si>
  <si>
    <t>Секретар міської ради</t>
  </si>
  <si>
    <t>Е.І.Щеглаков</t>
  </si>
  <si>
    <t>А.П.Якимчук</t>
  </si>
  <si>
    <t xml:space="preserve">Обсяг фінансування  </t>
  </si>
  <si>
    <t>Орієнтовний обсяг фінансування комунальних підприємств для реалізації завдань Програми благоустрою та економічного розвитку 
м. Лисичанська в 2016 році</t>
  </si>
  <si>
    <t>Капітальний ремонт рухомого складу</t>
  </si>
  <si>
    <t>Капітальний ремонт  будівлі "Депо"</t>
  </si>
  <si>
    <t>Придбання тролейбусів (2 од.)</t>
  </si>
  <si>
    <t>Капітальний ремонт ліній зовнішнього освітлення по вул. Свободи, вул. Агафонова (КТП-44 ).</t>
  </si>
  <si>
    <t>Заміна ліній зовнішнього освітлення по вул. Маліновского (ТП-12, ТП-33 на СІП 2х25-1500 м.)</t>
  </si>
  <si>
    <t>Заміна ліній зовнішнього освітлення по вул. Машинобудівельників (ТП-70 на СІП 2х25-800 м.)</t>
  </si>
  <si>
    <t xml:space="preserve">Капітальний ремонт і будівництво нових світлофорів по об'єктах: </t>
  </si>
  <si>
    <t xml:space="preserve"> перехрестя вул. Першотравнева - вул. Г. Потапенко</t>
  </si>
  <si>
    <t xml:space="preserve"> перехрестя вул. Красна - вул. Жовтнева</t>
  </si>
  <si>
    <t>перехрестя вул. Красна - вул. Сметаніна</t>
  </si>
  <si>
    <t>у тому числі для залучення осіб спрямованих на виконання громадських та інших робіт тимчасового характеру</t>
  </si>
  <si>
    <t>Розробка робочого проекту по заміні аварійної  ділянки магістрального водоводу Ду800 мм від 108 пікету до ЦНС «Лисичанська» (4000 п.м.)</t>
  </si>
  <si>
    <t>Розробка робочого проекту  по заміні центрального водоводу по вул. Г. Потапенко від ЦНС «Лисичанська» до вул. 9 Травня  зі  зниженням  діаметрів на Ду500 мм та Ду300 мм з використанням  труб із полімерних матеріалів (4200 п.м.)</t>
  </si>
  <si>
    <t xml:space="preserve">Заміна ділянки водоводу по вул. Постишева (від перетинів з пр. Леніна  до вул. Комуністичної) на Ду200 з використанням  труб із полімерних матеріалів (300 п.м.) </t>
  </si>
  <si>
    <t>Заміна ділянки  водоводу по вул. Гарибальді (від перетину з пр. Леніна до  вул. Красногвардійської) на Ду200 з використанням  труб із полімерних матеріалів (600 п.м.)</t>
  </si>
  <si>
    <t>Заміна ділянки водоводу по вул. Маліновського (район автозаправки) на Ду40 з використанням  труб із полімерних матеріалів (260 п.м.)</t>
  </si>
  <si>
    <t>Реконструкція  двох Белогорівських магістральних водоводів Ду500, Ду600 протяжністю  10,8 км кожної ділянки</t>
  </si>
  <si>
    <t>Розробка робочого проекту на капітальний ремонт каналізаційного колектора по вул. Автомобілістів (1000 п.м.) та капітальний ремонт</t>
  </si>
  <si>
    <t>Заміна ділянки  водоводу на Лікарняне містечко мікрорайону ГТВ  на Ду250 з використанням  труб із полімерних матеріалів (1200 п.м.)</t>
  </si>
  <si>
    <t>Придбання  батареї статичних конденсаторів SPEES 23 – 6,3/250 (250 кВ Ар) – 1 од., SPEES 23 – 6,3/100 (100 кВ Ар) – 1 од.. на ВНС «Белогорівська» РУ – 6 кВ</t>
  </si>
  <si>
    <t>Розробка робочого проекту по заміні  ділянки водоводу  по вул. Першотравневій  від клуба ім. Крупської до заводу «Пролетарій»  на Ду300 з використанням труб із полімерних матеріалів (1500 п.м.)</t>
  </si>
  <si>
    <t>Розробка проекту "Схема оптимізації роботи систем централізованого водопостачання м.м. Лисичанськ, Новодружеськ, Привілля"</t>
  </si>
  <si>
    <t>в тому числі:</t>
  </si>
  <si>
    <t>36</t>
  </si>
  <si>
    <t>37</t>
  </si>
  <si>
    <t>Дотація на погашення різниці в тарифах на послуги з водопостачання та водовідведення</t>
  </si>
  <si>
    <t>Введення в експлуатацію тимчасово зупиненої ТП-7</t>
  </si>
  <si>
    <t>Придбання саджанців</t>
  </si>
  <si>
    <t>Благоустрій територій, всього:</t>
  </si>
  <si>
    <t xml:space="preserve"> - догляд, утримання та поточний ремонт зелених насаджень, у тому числі видалення аварійних дерев на прибудинкових територіях житлового фонду комунальної власності міст Лисичанська, Новодружеська, Привілля</t>
  </si>
  <si>
    <t>Заміна декоративних світильників (кулі), паркова зона на перехресті вулиць ім. В.Сосюри (Свердлова) та Пирогова</t>
  </si>
  <si>
    <t>Відновлення освітлення мосту по вул. Першотравневій м. Лисичанська, придбання матеріалів</t>
  </si>
  <si>
    <t>Заміна ліній зовнішнього освітлення по вул. Дібровка (КТП-130) на СІП 2х25-1200 м.</t>
  </si>
  <si>
    <t xml:space="preserve">Капітальний ремонт ліній зовнішнього освітлення по вул. ім. Г. Сковороди (Калініна), вул. ім. Д.І. Менделєєва (Леніна), вул. К.Маркса (ТП-68) </t>
  </si>
  <si>
    <t xml:space="preserve">Капітальний ремонт ліній зовнішнього освітлення по вул. Машинобудівників,  вул. Гора Попова (Гора Кірова), вул.  Ім.В. Сосюри (Свердлова) (ТП-14) </t>
  </si>
  <si>
    <t>Заміна ліній зовнішнього освітлення по вул. Гетьманська (Красногвардійська), вул. ім. В. Сосюри (Свердлова) (СІП 2х25-800 м. ТП-69)</t>
  </si>
  <si>
    <t>Заміна опор по пр. Перемоги (Леніна)</t>
  </si>
  <si>
    <t>Заміна ліній зовнішнього освітлення по вул. ім. В. Сосюри (Свердлова) (ТП-84 на СІП 2х25-500 м.)</t>
  </si>
  <si>
    <t xml:space="preserve"> перехрестя вул. ім. В. Сосюри (Свердлова) - вул. Першотравнева</t>
  </si>
  <si>
    <t xml:space="preserve"> - перехрестя пр. Перемоги (Леніна) - вул. Гарибальді</t>
  </si>
  <si>
    <t xml:space="preserve"> перехрестя вул. Першотравнева - вул. Бахмутська (Артемівська)</t>
  </si>
  <si>
    <t>Додаток</t>
  </si>
  <si>
    <t>до рішення Лисичанської міської ради</t>
  </si>
  <si>
    <t>від 23.06. 2016 р. № 11/167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</si>
</sst>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"/>
    <numFmt numFmtId="179" formatCode="_-* #,##0_р_._-;\-* #,##0_р_._-;_-* &quot;-&quot;??_р_._-;_-@_-"/>
    <numFmt numFmtId="180" formatCode="_-* #,##0.0_р_._-;\-* #,##0.0_р_._-;_-* &quot;-&quot;??_р_._-;_-@_-"/>
    <numFmt numFmtId="181" formatCode="#,##0.0"/>
  </numFmts>
  <fonts count="37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10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63"/>
      <name val="Times New Roman"/>
      <family val="0"/>
    </font>
    <font>
      <b/>
      <sz val="11"/>
      <name val="Arial"/>
      <family val="2"/>
    </font>
    <font>
      <sz val="12"/>
      <color indexed="9"/>
      <name val="Times New Roman"/>
      <family val="1"/>
    </font>
    <font>
      <sz val="13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2" fontId="8" fillId="2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72" fontId="8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172" fontId="32" fillId="24" borderId="10" xfId="0" applyNumberFormat="1" applyFont="1" applyFill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172" fontId="8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31" fillId="0" borderId="10" xfId="0" applyNumberFormat="1" applyFont="1" applyBorder="1" applyAlignment="1">
      <alignment horizontal="center" vertical="center"/>
    </xf>
    <xf numFmtId="172" fontId="3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/>
    </xf>
    <xf numFmtId="17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72" fontId="8" fillId="0" borderId="10" xfId="0" applyNumberFormat="1" applyFont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distributed" wrapText="1"/>
    </xf>
    <xf numFmtId="172" fontId="5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7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left"/>
    </xf>
    <xf numFmtId="172" fontId="35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 wrapText="1"/>
    </xf>
    <xf numFmtId="0" fontId="29" fillId="0" borderId="0" xfId="0" applyAlignment="1">
      <alignment/>
    </xf>
    <xf numFmtId="0" fontId="36" fillId="0" borderId="0" xfId="0" applyFont="1" applyAlignment="1">
      <alignment/>
    </xf>
    <xf numFmtId="0" fontId="29" fillId="0" borderId="0" xfId="0" applyBorder="1" applyAlignment="1">
      <alignment/>
    </xf>
    <xf numFmtId="0" fontId="5" fillId="0" borderId="10" xfId="0" applyFont="1" applyBorder="1" applyAlignment="1">
      <alignment horizontal="left" vertical="center" wrapText="1" readingOrder="1"/>
    </xf>
    <xf numFmtId="0" fontId="8" fillId="0" borderId="10" xfId="0" applyFont="1" applyBorder="1" applyAlignment="1">
      <alignment horizontal="left" vertical="center" wrapText="1" readingOrder="1"/>
    </xf>
    <xf numFmtId="49" fontId="33" fillId="0" borderId="10" xfId="0" applyNumberFormat="1" applyFont="1" applyBorder="1" applyAlignment="1">
      <alignment horizontal="left" vertical="center" wrapText="1" readingOrder="1"/>
    </xf>
    <xf numFmtId="0" fontId="33" fillId="0" borderId="10" xfId="0" applyFont="1" applyBorder="1" applyAlignment="1">
      <alignment horizontal="left" vertical="center" wrapText="1" readingOrder="1"/>
    </xf>
    <xf numFmtId="0" fontId="8" fillId="0" borderId="10" xfId="0" applyFont="1" applyBorder="1" applyAlignment="1">
      <alignment horizontal="left" vertical="center" wrapText="1" readingOrder="1"/>
    </xf>
    <xf numFmtId="0" fontId="32" fillId="0" borderId="10" xfId="0" applyFont="1" applyBorder="1" applyAlignment="1">
      <alignment horizontal="left" vertical="center" wrapText="1" readingOrder="1"/>
    </xf>
    <xf numFmtId="0" fontId="32" fillId="0" borderId="10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5" zoomScaleNormal="75" zoomScalePageLayoutView="0" workbookViewId="0" topLeftCell="A1">
      <selection activeCell="C3" sqref="C3"/>
    </sheetView>
  </sheetViews>
  <sheetFormatPr defaultColWidth="9.33203125" defaultRowHeight="12.75"/>
  <cols>
    <col min="1" max="1" width="49" style="0" customWidth="1"/>
    <col min="2" max="2" width="8.66015625" style="0" customWidth="1"/>
    <col min="3" max="3" width="15.66015625" style="0" customWidth="1"/>
    <col min="4" max="4" width="12.83203125" style="0" customWidth="1"/>
    <col min="5" max="5" width="12.66015625" style="0" customWidth="1"/>
    <col min="6" max="6" width="10.33203125" style="0" customWidth="1"/>
    <col min="7" max="9" width="9.33203125" style="4" customWidth="1"/>
  </cols>
  <sheetData>
    <row r="1" spans="3:9" s="105" customFormat="1" ht="16.5">
      <c r="C1" s="106" t="s">
        <v>181</v>
      </c>
      <c r="G1" s="107"/>
      <c r="H1" s="107"/>
      <c r="I1" s="107"/>
    </row>
    <row r="2" spans="3:9" s="105" customFormat="1" ht="16.5">
      <c r="C2" s="106" t="s">
        <v>182</v>
      </c>
      <c r="G2" s="107"/>
      <c r="H2" s="107"/>
      <c r="I2" s="107"/>
    </row>
    <row r="3" spans="3:9" s="105" customFormat="1" ht="16.5">
      <c r="C3" s="106" t="s">
        <v>183</v>
      </c>
      <c r="G3" s="107"/>
      <c r="H3" s="107"/>
      <c r="I3" s="107"/>
    </row>
    <row r="4" spans="3:9" s="105" customFormat="1" ht="16.5">
      <c r="C4" s="106"/>
      <c r="G4" s="107"/>
      <c r="H4" s="107"/>
      <c r="I4" s="107"/>
    </row>
    <row r="5" spans="1:12" ht="15.75">
      <c r="A5" t="s">
        <v>5</v>
      </c>
      <c r="F5" s="12" t="s">
        <v>46</v>
      </c>
      <c r="J5" s="4"/>
      <c r="K5" s="4"/>
      <c r="L5" s="4"/>
    </row>
    <row r="6" spans="1:12" ht="78" customHeight="1">
      <c r="A6" s="116" t="s">
        <v>139</v>
      </c>
      <c r="B6" s="116"/>
      <c r="C6" s="116"/>
      <c r="D6" s="116"/>
      <c r="E6" s="116"/>
      <c r="F6" s="116"/>
      <c r="J6" s="4"/>
      <c r="K6" s="4"/>
      <c r="L6" s="4"/>
    </row>
    <row r="7" spans="10:12" ht="12.75">
      <c r="J7" s="4"/>
      <c r="K7" s="4"/>
      <c r="L7" s="4"/>
    </row>
    <row r="8" spans="6:12" ht="15.75">
      <c r="F8" s="98" t="s">
        <v>47</v>
      </c>
      <c r="J8" s="4"/>
      <c r="K8" s="4"/>
      <c r="L8" s="4"/>
    </row>
    <row r="9" spans="1:11" s="8" customFormat="1" ht="13.5" customHeight="1">
      <c r="A9" s="118" t="s">
        <v>65</v>
      </c>
      <c r="B9" s="117" t="s">
        <v>49</v>
      </c>
      <c r="C9" s="119" t="s">
        <v>134</v>
      </c>
      <c r="D9" s="119"/>
      <c r="E9" s="119"/>
      <c r="F9" s="119"/>
      <c r="G9" s="5"/>
      <c r="H9" s="5"/>
      <c r="I9" s="5"/>
      <c r="J9" s="5"/>
      <c r="K9" s="5"/>
    </row>
    <row r="10" spans="1:11" s="8" customFormat="1" ht="17.25" customHeight="1">
      <c r="A10" s="118"/>
      <c r="B10" s="117"/>
      <c r="C10" s="117" t="s">
        <v>138</v>
      </c>
      <c r="D10" s="119" t="s">
        <v>51</v>
      </c>
      <c r="E10" s="119"/>
      <c r="F10" s="119"/>
      <c r="G10" s="5"/>
      <c r="H10" s="5"/>
      <c r="I10" s="5"/>
      <c r="J10" s="5"/>
      <c r="K10" s="5"/>
    </row>
    <row r="11" spans="1:11" s="8" customFormat="1" ht="40.5" customHeight="1">
      <c r="A11" s="118"/>
      <c r="B11" s="117"/>
      <c r="C11" s="117"/>
      <c r="D11" s="117" t="s">
        <v>50</v>
      </c>
      <c r="E11" s="117" t="s">
        <v>56</v>
      </c>
      <c r="F11" s="117" t="s">
        <v>32</v>
      </c>
      <c r="G11" s="5"/>
      <c r="H11" s="5"/>
      <c r="I11" s="5"/>
      <c r="J11" s="5"/>
      <c r="K11" s="5"/>
    </row>
    <row r="12" spans="1:11" s="14" customFormat="1" ht="17.25" customHeight="1">
      <c r="A12" s="118"/>
      <c r="B12" s="117"/>
      <c r="C12" s="117"/>
      <c r="D12" s="117"/>
      <c r="E12" s="117"/>
      <c r="F12" s="117"/>
      <c r="G12" s="13"/>
      <c r="H12" s="13"/>
      <c r="I12" s="13"/>
      <c r="J12" s="13"/>
      <c r="K12" s="13"/>
    </row>
    <row r="13" spans="1:11" s="14" customFormat="1" ht="15.75" customHeight="1">
      <c r="A13" s="118"/>
      <c r="B13" s="117"/>
      <c r="C13" s="117"/>
      <c r="D13" s="117"/>
      <c r="E13" s="117"/>
      <c r="F13" s="117"/>
      <c r="G13" s="13"/>
      <c r="H13" s="13"/>
      <c r="I13" s="13"/>
      <c r="J13" s="13"/>
      <c r="K13" s="13"/>
    </row>
    <row r="14" spans="1:11" s="1" customFormat="1" ht="24" customHeight="1">
      <c r="A14" s="96" t="s">
        <v>48</v>
      </c>
      <c r="B14" s="10" t="s">
        <v>19</v>
      </c>
      <c r="C14" s="11">
        <v>29996.1</v>
      </c>
      <c r="D14" s="11">
        <v>8154</v>
      </c>
      <c r="E14" s="11">
        <v>21842.1</v>
      </c>
      <c r="F14" s="103">
        <v>0</v>
      </c>
      <c r="G14" s="2"/>
      <c r="H14" s="2"/>
      <c r="I14" s="2"/>
      <c r="J14" s="2"/>
      <c r="K14" s="2"/>
    </row>
    <row r="15" spans="1:11" s="1" customFormat="1" ht="24" customHeight="1">
      <c r="A15" s="96" t="s">
        <v>52</v>
      </c>
      <c r="B15" s="95" t="s">
        <v>20</v>
      </c>
      <c r="C15" s="11">
        <v>504.52615</v>
      </c>
      <c r="D15" s="11">
        <v>60.24401</v>
      </c>
      <c r="E15" s="11">
        <v>444.28213999999997</v>
      </c>
      <c r="F15" s="103">
        <v>0</v>
      </c>
      <c r="G15" s="2"/>
      <c r="H15" s="2"/>
      <c r="I15" s="2"/>
      <c r="J15" s="2"/>
      <c r="K15" s="2"/>
    </row>
    <row r="16" spans="1:11" s="1" customFormat="1" ht="24" customHeight="1">
      <c r="A16" s="96" t="s">
        <v>53</v>
      </c>
      <c r="B16" s="10" t="s">
        <v>21</v>
      </c>
      <c r="C16" s="11">
        <v>8759.9</v>
      </c>
      <c r="D16" s="11">
        <v>3600</v>
      </c>
      <c r="E16" s="11">
        <v>5159.9</v>
      </c>
      <c r="F16" s="103">
        <v>0</v>
      </c>
      <c r="G16" s="2"/>
      <c r="H16" s="2"/>
      <c r="I16" s="2"/>
      <c r="J16" s="2"/>
      <c r="K16" s="2"/>
    </row>
    <row r="17" spans="1:11" s="1" customFormat="1" ht="24" customHeight="1">
      <c r="A17" s="96" t="s">
        <v>18</v>
      </c>
      <c r="B17" s="10" t="s">
        <v>22</v>
      </c>
      <c r="C17" s="11">
        <v>2875.5</v>
      </c>
      <c r="D17" s="11">
        <v>99.5</v>
      </c>
      <c r="E17" s="11">
        <v>2715.8</v>
      </c>
      <c r="F17" s="11">
        <v>60.2</v>
      </c>
      <c r="G17" s="2"/>
      <c r="H17" s="2"/>
      <c r="I17" s="2"/>
      <c r="J17" s="2"/>
      <c r="K17" s="2"/>
    </row>
    <row r="18" spans="1:11" s="1" customFormat="1" ht="24" customHeight="1">
      <c r="A18" s="96" t="s">
        <v>57</v>
      </c>
      <c r="B18" s="10" t="s">
        <v>23</v>
      </c>
      <c r="C18" s="11">
        <v>15588.5</v>
      </c>
      <c r="D18" s="11">
        <v>8330.2</v>
      </c>
      <c r="E18" s="11">
        <v>6791.4</v>
      </c>
      <c r="F18" s="11">
        <v>466.9</v>
      </c>
      <c r="G18" s="2"/>
      <c r="H18" s="2"/>
      <c r="I18" s="2"/>
      <c r="J18" s="2"/>
      <c r="K18" s="2"/>
    </row>
    <row r="19" spans="1:11" s="1" customFormat="1" ht="24" customHeight="1">
      <c r="A19" s="25" t="s">
        <v>61</v>
      </c>
      <c r="B19" s="15" t="s">
        <v>24</v>
      </c>
      <c r="C19" s="11">
        <v>119052.804</v>
      </c>
      <c r="D19" s="11">
        <v>78842.56</v>
      </c>
      <c r="E19" s="11">
        <v>36386.93</v>
      </c>
      <c r="F19" s="11">
        <v>3823.314</v>
      </c>
      <c r="G19" s="2"/>
      <c r="H19" s="2"/>
      <c r="I19" s="2"/>
      <c r="J19" s="2"/>
      <c r="K19" s="2"/>
    </row>
    <row r="20" spans="1:11" s="1" customFormat="1" ht="24" customHeight="1">
      <c r="A20" s="96" t="s">
        <v>59</v>
      </c>
      <c r="B20" s="10" t="s">
        <v>25</v>
      </c>
      <c r="C20" s="26">
        <v>3382</v>
      </c>
      <c r="D20" s="26">
        <v>0</v>
      </c>
      <c r="E20" s="26">
        <v>2532</v>
      </c>
      <c r="F20" s="26">
        <v>850</v>
      </c>
      <c r="G20" s="2"/>
      <c r="H20" s="2"/>
      <c r="I20" s="2"/>
      <c r="J20" s="2"/>
      <c r="K20" s="2"/>
    </row>
    <row r="21" spans="1:11" s="1" customFormat="1" ht="24" customHeight="1">
      <c r="A21" s="96" t="s">
        <v>132</v>
      </c>
      <c r="B21" s="10" t="s">
        <v>62</v>
      </c>
      <c r="C21" s="11">
        <v>131.4</v>
      </c>
      <c r="D21" s="11"/>
      <c r="E21" s="11">
        <v>131.4</v>
      </c>
      <c r="F21" s="11"/>
      <c r="G21" s="2"/>
      <c r="H21" s="2"/>
      <c r="I21" s="2"/>
      <c r="J21" s="2"/>
      <c r="K21" s="2"/>
    </row>
    <row r="22" spans="1:11" s="1" customFormat="1" ht="22.5" customHeight="1">
      <c r="A22" s="30" t="s">
        <v>63</v>
      </c>
      <c r="B22" s="10" t="s">
        <v>64</v>
      </c>
      <c r="C22" s="11">
        <v>199948</v>
      </c>
      <c r="D22" s="11"/>
      <c r="E22" s="11">
        <v>199938</v>
      </c>
      <c r="F22" s="11">
        <v>10</v>
      </c>
      <c r="G22" s="2"/>
      <c r="H22" s="2"/>
      <c r="I22" s="2"/>
      <c r="J22" s="2"/>
      <c r="K22" s="2"/>
    </row>
    <row r="23" spans="1:11" s="101" customFormat="1" ht="33" customHeight="1">
      <c r="A23" s="97" t="s">
        <v>133</v>
      </c>
      <c r="B23" s="97"/>
      <c r="C23" s="99">
        <f>SUM(C14:C22)</f>
        <v>380238.73014999996</v>
      </c>
      <c r="D23" s="99">
        <f>SUM(D14:D22)</f>
        <v>99086.50401</v>
      </c>
      <c r="E23" s="99">
        <f>SUM(E14:E22)</f>
        <v>275941.81214</v>
      </c>
      <c r="F23" s="99">
        <f>SUM(F14:F22)</f>
        <v>5210.414</v>
      </c>
      <c r="G23" s="100"/>
      <c r="H23" s="100"/>
      <c r="I23" s="100"/>
      <c r="J23" s="100"/>
      <c r="K23" s="100"/>
    </row>
    <row r="24" spans="1:11" ht="12.75">
      <c r="A24" s="4"/>
      <c r="B24" s="4"/>
      <c r="C24" s="4"/>
      <c r="D24" s="4"/>
      <c r="E24" s="4"/>
      <c r="F24" s="4"/>
      <c r="J24" s="4"/>
      <c r="K24" s="4"/>
    </row>
    <row r="25" spans="1:11" ht="12.75">
      <c r="A25" s="4"/>
      <c r="B25" s="4"/>
      <c r="C25" s="4"/>
      <c r="D25" s="4"/>
      <c r="E25" s="4"/>
      <c r="F25" s="4"/>
      <c r="J25" s="4"/>
      <c r="K25" s="4"/>
    </row>
    <row r="26" spans="1:11" ht="12.75">
      <c r="A26" s="4"/>
      <c r="B26" s="4"/>
      <c r="C26" s="4"/>
      <c r="D26" s="4"/>
      <c r="E26" s="4"/>
      <c r="F26" s="4"/>
      <c r="J26" s="4"/>
      <c r="K26" s="4"/>
    </row>
    <row r="27" spans="1:11" ht="12.75">
      <c r="A27" s="4"/>
      <c r="B27" s="4"/>
      <c r="C27" s="4"/>
      <c r="D27" s="4"/>
      <c r="E27" s="4"/>
      <c r="F27" s="4"/>
      <c r="J27" s="4"/>
      <c r="K27" s="4"/>
    </row>
    <row r="28" spans="1:11" ht="12.75">
      <c r="A28" s="4"/>
      <c r="B28" s="4"/>
      <c r="C28" s="4"/>
      <c r="D28" s="4"/>
      <c r="E28" s="4"/>
      <c r="F28" s="4"/>
      <c r="J28" s="4"/>
      <c r="K28" s="4"/>
    </row>
    <row r="29" spans="1:11" ht="12.75">
      <c r="A29" s="4"/>
      <c r="B29" s="4"/>
      <c r="C29" s="4"/>
      <c r="D29" s="4"/>
      <c r="E29" s="4"/>
      <c r="F29" s="4"/>
      <c r="J29" s="4"/>
      <c r="K29" s="4"/>
    </row>
    <row r="30" ht="12.75">
      <c r="D30" s="4"/>
    </row>
  </sheetData>
  <sheetProtection/>
  <mergeCells count="9">
    <mergeCell ref="A6:F6"/>
    <mergeCell ref="F11:F13"/>
    <mergeCell ref="A9:A13"/>
    <mergeCell ref="C10:C13"/>
    <mergeCell ref="C9:F9"/>
    <mergeCell ref="D10:F10"/>
    <mergeCell ref="D11:D13"/>
    <mergeCell ref="E11:E13"/>
    <mergeCell ref="B9:B13"/>
  </mergeCells>
  <printOptions/>
  <pageMargins left="0.4724409448818898" right="0.15748031496062992" top="0.3937007874015748" bottom="0.2362204724409449" header="0.5118110236220472" footer="0.1574803149606299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E30" sqref="E30"/>
    </sheetView>
  </sheetViews>
  <sheetFormatPr defaultColWidth="9.33203125" defaultRowHeight="12.75"/>
  <cols>
    <col min="1" max="1" width="4.5" style="33" customWidth="1"/>
    <col min="2" max="2" width="55.83203125" style="33" customWidth="1"/>
    <col min="3" max="4" width="14.33203125" style="34" customWidth="1"/>
    <col min="5" max="5" width="13.33203125" style="34" customWidth="1"/>
    <col min="6" max="6" width="16.33203125" style="33" customWidth="1"/>
    <col min="7" max="7" width="8.83203125" style="33" customWidth="1"/>
    <col min="8" max="8" width="15" style="33" customWidth="1"/>
    <col min="9" max="16384" width="9.33203125" style="33" customWidth="1"/>
  </cols>
  <sheetData>
    <row r="1" spans="6:8" ht="15.75">
      <c r="F1" s="51" t="s">
        <v>54</v>
      </c>
      <c r="G1" s="36"/>
      <c r="H1" s="35"/>
    </row>
    <row r="2" spans="1:8" ht="38.25" customHeight="1">
      <c r="A2" s="120" t="s">
        <v>121</v>
      </c>
      <c r="B2" s="120"/>
      <c r="C2" s="120"/>
      <c r="D2" s="120"/>
      <c r="E2" s="120"/>
      <c r="F2" s="120"/>
      <c r="G2" s="37"/>
      <c r="H2" s="37"/>
    </row>
    <row r="3" ht="15.75">
      <c r="F3" s="38" t="s">
        <v>31</v>
      </c>
    </row>
    <row r="4" spans="1:6" ht="17.25" customHeight="1">
      <c r="A4" s="121" t="s">
        <v>6</v>
      </c>
      <c r="B4" s="121" t="s">
        <v>30</v>
      </c>
      <c r="C4" s="121" t="s">
        <v>68</v>
      </c>
      <c r="D4" s="121"/>
      <c r="E4" s="121"/>
      <c r="F4" s="121"/>
    </row>
    <row r="5" spans="1:6" ht="15.75" customHeight="1">
      <c r="A5" s="121"/>
      <c r="B5" s="121"/>
      <c r="C5" s="122" t="s">
        <v>26</v>
      </c>
      <c r="D5" s="121" t="s">
        <v>28</v>
      </c>
      <c r="E5" s="121"/>
      <c r="F5" s="121"/>
    </row>
    <row r="6" spans="1:6" ht="45.75" customHeight="1">
      <c r="A6" s="121"/>
      <c r="B6" s="121"/>
      <c r="C6" s="122"/>
      <c r="D6" s="32" t="s">
        <v>44</v>
      </c>
      <c r="E6" s="32" t="s">
        <v>29</v>
      </c>
      <c r="F6" s="32" t="s">
        <v>32</v>
      </c>
    </row>
    <row r="7" spans="1:6" ht="34.5" customHeight="1">
      <c r="A7" s="32">
        <v>1</v>
      </c>
      <c r="B7" s="108" t="s">
        <v>117</v>
      </c>
      <c r="C7" s="54">
        <f>SUM(D7:F7)</f>
        <v>1977.4</v>
      </c>
      <c r="D7" s="31">
        <f>SUM(D8:D20)</f>
        <v>600</v>
      </c>
      <c r="E7" s="31">
        <f>SUM(E8:E20)</f>
        <v>1377.4</v>
      </c>
      <c r="F7" s="31">
        <f>SUM(F8:F20)</f>
        <v>0</v>
      </c>
    </row>
    <row r="8" spans="1:6" ht="33" customHeight="1">
      <c r="A8" s="52"/>
      <c r="B8" s="109" t="s">
        <v>143</v>
      </c>
      <c r="C8" s="42">
        <f>SUM(D8:F8)</f>
        <v>300</v>
      </c>
      <c r="D8" s="42"/>
      <c r="E8" s="43">
        <v>300</v>
      </c>
      <c r="F8" s="43">
        <f>SUM(F11:F13)</f>
        <v>0</v>
      </c>
    </row>
    <row r="9" spans="1:6" ht="44.25" customHeight="1">
      <c r="A9" s="52"/>
      <c r="B9" s="109" t="s">
        <v>173</v>
      </c>
      <c r="C9" s="42">
        <f>SUM(D9:F9)</f>
        <v>80</v>
      </c>
      <c r="D9" s="42"/>
      <c r="E9" s="43">
        <v>80</v>
      </c>
      <c r="F9" s="43"/>
    </row>
    <row r="10" spans="1:6" ht="44.25" customHeight="1">
      <c r="A10" s="52"/>
      <c r="B10" s="109" t="s">
        <v>174</v>
      </c>
      <c r="C10" s="42">
        <f>SUM(D10:F10)</f>
        <v>320</v>
      </c>
      <c r="D10" s="42"/>
      <c r="E10" s="43">
        <v>320</v>
      </c>
      <c r="F10" s="43"/>
    </row>
    <row r="11" spans="1:6" ht="30" customHeight="1">
      <c r="A11" s="44"/>
      <c r="B11" s="109" t="s">
        <v>172</v>
      </c>
      <c r="C11" s="42">
        <f aca="true" t="shared" si="0" ref="C11:C21">SUM(D11:F11)</f>
        <v>21.6</v>
      </c>
      <c r="D11" s="42"/>
      <c r="E11" s="42">
        <v>21.6</v>
      </c>
      <c r="F11" s="45"/>
    </row>
    <row r="12" spans="1:6" ht="30.75" customHeight="1">
      <c r="A12" s="46"/>
      <c r="B12" s="110" t="s">
        <v>166</v>
      </c>
      <c r="C12" s="42">
        <f t="shared" si="0"/>
        <v>600</v>
      </c>
      <c r="D12" s="42">
        <f>400+200</f>
        <v>600</v>
      </c>
      <c r="E12" s="42">
        <v>0</v>
      </c>
      <c r="F12" s="45"/>
    </row>
    <row r="13" spans="1:6" ht="29.25" customHeight="1">
      <c r="A13" s="44"/>
      <c r="B13" s="109" t="s">
        <v>144</v>
      </c>
      <c r="C13" s="42">
        <f t="shared" si="0"/>
        <v>27</v>
      </c>
      <c r="D13" s="42"/>
      <c r="E13" s="42">
        <v>27</v>
      </c>
      <c r="F13" s="45"/>
    </row>
    <row r="14" spans="1:6" ht="30.75" customHeight="1">
      <c r="A14" s="44"/>
      <c r="B14" s="109" t="s">
        <v>145</v>
      </c>
      <c r="C14" s="42">
        <f t="shared" si="0"/>
        <v>14.4</v>
      </c>
      <c r="D14" s="42"/>
      <c r="E14" s="42">
        <v>14.4</v>
      </c>
      <c r="F14" s="45"/>
    </row>
    <row r="15" spans="1:6" ht="45.75" customHeight="1">
      <c r="A15" s="44"/>
      <c r="B15" s="109" t="s">
        <v>175</v>
      </c>
      <c r="C15" s="42">
        <f t="shared" si="0"/>
        <v>14.4</v>
      </c>
      <c r="D15" s="42"/>
      <c r="E15" s="42">
        <v>14.4</v>
      </c>
      <c r="F15" s="45"/>
    </row>
    <row r="16" spans="1:6" ht="24" customHeight="1">
      <c r="A16" s="44"/>
      <c r="B16" s="109" t="s">
        <v>176</v>
      </c>
      <c r="C16" s="42">
        <f t="shared" si="0"/>
        <v>500</v>
      </c>
      <c r="D16" s="42"/>
      <c r="E16" s="42">
        <v>500</v>
      </c>
      <c r="F16" s="45"/>
    </row>
    <row r="17" spans="1:6" ht="28.5" customHeight="1">
      <c r="A17" s="44"/>
      <c r="B17" s="111" t="s">
        <v>116</v>
      </c>
      <c r="C17" s="42">
        <f t="shared" si="0"/>
        <v>15</v>
      </c>
      <c r="D17" s="42"/>
      <c r="E17" s="42">
        <v>15</v>
      </c>
      <c r="F17" s="45"/>
    </row>
    <row r="18" spans="1:6" ht="38.25" customHeight="1">
      <c r="A18" s="44"/>
      <c r="B18" s="111" t="s">
        <v>170</v>
      </c>
      <c r="C18" s="42">
        <f t="shared" si="0"/>
        <v>16</v>
      </c>
      <c r="D18" s="42"/>
      <c r="E18" s="42">
        <v>16</v>
      </c>
      <c r="F18" s="45"/>
    </row>
    <row r="19" spans="1:6" ht="41.25" customHeight="1">
      <c r="A19" s="44"/>
      <c r="B19" s="111" t="s">
        <v>171</v>
      </c>
      <c r="C19" s="42">
        <f t="shared" si="0"/>
        <v>42</v>
      </c>
      <c r="D19" s="42"/>
      <c r="E19" s="42">
        <v>42</v>
      </c>
      <c r="F19" s="45"/>
    </row>
    <row r="20" spans="1:6" s="58" customFormat="1" ht="31.5" customHeight="1">
      <c r="A20" s="55"/>
      <c r="B20" s="112" t="s">
        <v>177</v>
      </c>
      <c r="C20" s="56">
        <f t="shared" si="0"/>
        <v>27</v>
      </c>
      <c r="D20" s="56"/>
      <c r="E20" s="56">
        <v>27</v>
      </c>
      <c r="F20" s="57"/>
    </row>
    <row r="21" spans="1:6" ht="31.5" customHeight="1">
      <c r="A21" s="53" t="s">
        <v>7</v>
      </c>
      <c r="B21" s="108" t="s">
        <v>118</v>
      </c>
      <c r="C21" s="54">
        <f t="shared" si="0"/>
        <v>1980</v>
      </c>
      <c r="D21" s="56"/>
      <c r="E21" s="56">
        <v>1980</v>
      </c>
      <c r="F21" s="57">
        <v>0</v>
      </c>
    </row>
    <row r="22" spans="1:6" ht="18.75" customHeight="1">
      <c r="A22" s="44"/>
      <c r="B22" s="113" t="s">
        <v>34</v>
      </c>
      <c r="C22" s="47">
        <f>C7+C21</f>
        <v>3957.4</v>
      </c>
      <c r="D22" s="47">
        <f>D7+D21</f>
        <v>600</v>
      </c>
      <c r="E22" s="47">
        <f>E7+E21</f>
        <v>3357.4</v>
      </c>
      <c r="F22" s="47">
        <f>F7+F21</f>
        <v>0</v>
      </c>
    </row>
    <row r="23" spans="1:6" ht="32.25" customHeight="1">
      <c r="A23" s="44" t="s">
        <v>8</v>
      </c>
      <c r="B23" s="109" t="s">
        <v>146</v>
      </c>
      <c r="C23" s="54">
        <f>D23+E23+F23</f>
        <v>3270</v>
      </c>
      <c r="D23" s="42">
        <f>SUM(D24:D29)</f>
        <v>3000</v>
      </c>
      <c r="E23" s="42">
        <f>SUM(E24:E29)</f>
        <v>270</v>
      </c>
      <c r="F23" s="42">
        <f>SUM(F24:F29)</f>
        <v>0</v>
      </c>
    </row>
    <row r="24" spans="1:6" ht="30" customHeight="1">
      <c r="A24" s="44"/>
      <c r="B24" s="109" t="s">
        <v>178</v>
      </c>
      <c r="C24" s="54">
        <f aca="true" t="shared" si="1" ref="C24:C29">D24+E24+F24</f>
        <v>500</v>
      </c>
      <c r="D24" s="42">
        <v>500</v>
      </c>
      <c r="E24" s="42"/>
      <c r="F24" s="43"/>
    </row>
    <row r="25" spans="1:6" ht="30.75" customHeight="1">
      <c r="A25" s="44"/>
      <c r="B25" s="109" t="s">
        <v>147</v>
      </c>
      <c r="C25" s="54">
        <f t="shared" si="1"/>
        <v>500</v>
      </c>
      <c r="D25" s="42">
        <v>500</v>
      </c>
      <c r="E25" s="42"/>
      <c r="F25" s="43"/>
    </row>
    <row r="26" spans="1:6" ht="28.5" customHeight="1">
      <c r="A26" s="44"/>
      <c r="B26" s="109" t="s">
        <v>179</v>
      </c>
      <c r="C26" s="54">
        <f t="shared" si="1"/>
        <v>770</v>
      </c>
      <c r="D26" s="42">
        <v>500</v>
      </c>
      <c r="E26" s="42">
        <v>270</v>
      </c>
      <c r="F26" s="43"/>
    </row>
    <row r="27" spans="1:6" ht="29.25" customHeight="1">
      <c r="A27" s="44"/>
      <c r="B27" s="109" t="s">
        <v>180</v>
      </c>
      <c r="C27" s="54">
        <f t="shared" si="1"/>
        <v>500</v>
      </c>
      <c r="D27" s="42">
        <v>500</v>
      </c>
      <c r="E27" s="42"/>
      <c r="F27" s="43"/>
    </row>
    <row r="28" spans="1:6" ht="15.75" customHeight="1">
      <c r="A28" s="44"/>
      <c r="B28" s="109" t="s">
        <v>148</v>
      </c>
      <c r="C28" s="54">
        <f t="shared" si="1"/>
        <v>500</v>
      </c>
      <c r="D28" s="42">
        <v>500</v>
      </c>
      <c r="E28" s="42"/>
      <c r="F28" s="43"/>
    </row>
    <row r="29" spans="1:6" ht="15.75" customHeight="1">
      <c r="A29" s="44"/>
      <c r="B29" s="109" t="s">
        <v>149</v>
      </c>
      <c r="C29" s="54">
        <f t="shared" si="1"/>
        <v>500</v>
      </c>
      <c r="D29" s="42">
        <v>500</v>
      </c>
      <c r="E29" s="42"/>
      <c r="F29" s="43"/>
    </row>
    <row r="30" spans="1:6" ht="18.75" customHeight="1">
      <c r="A30" s="44" t="s">
        <v>9</v>
      </c>
      <c r="B30" s="109" t="s">
        <v>33</v>
      </c>
      <c r="C30" s="54">
        <f>SUM(E30:F30)</f>
        <v>178.2</v>
      </c>
      <c r="D30" s="42">
        <v>0</v>
      </c>
      <c r="E30" s="42">
        <v>178.2</v>
      </c>
      <c r="F30" s="43"/>
    </row>
    <row r="31" spans="1:6" s="61" customFormat="1" ht="18.75" customHeight="1">
      <c r="A31" s="59"/>
      <c r="B31" s="114" t="s">
        <v>120</v>
      </c>
      <c r="C31" s="60">
        <f>C23+C30</f>
        <v>3448.2</v>
      </c>
      <c r="D31" s="60">
        <f>D23+D30</f>
        <v>3000</v>
      </c>
      <c r="E31" s="60">
        <f>E23+E30</f>
        <v>448.2</v>
      </c>
      <c r="F31" s="60">
        <f>F23+F30</f>
        <v>0</v>
      </c>
    </row>
    <row r="32" spans="1:6" ht="44.25" customHeight="1">
      <c r="A32" s="44" t="s">
        <v>10</v>
      </c>
      <c r="B32" s="109" t="s">
        <v>119</v>
      </c>
      <c r="C32" s="54">
        <f>SUM(E32:F32)</f>
        <v>150</v>
      </c>
      <c r="D32" s="42"/>
      <c r="E32" s="42">
        <v>150</v>
      </c>
      <c r="F32" s="49"/>
    </row>
    <row r="33" spans="1:6" ht="31.5" customHeight="1">
      <c r="A33" s="50">
        <v>6</v>
      </c>
      <c r="B33" s="109" t="s">
        <v>35</v>
      </c>
      <c r="C33" s="54">
        <f>SUM(E33:F33)</f>
        <v>1181.3</v>
      </c>
      <c r="D33" s="42"/>
      <c r="E33" s="42">
        <v>1181.3</v>
      </c>
      <c r="F33" s="49"/>
    </row>
    <row r="34" spans="1:6" ht="15.75">
      <c r="A34" s="50">
        <v>7</v>
      </c>
      <c r="B34" s="109" t="s">
        <v>36</v>
      </c>
      <c r="C34" s="54">
        <f>SUM(E34:F34)</f>
        <v>23</v>
      </c>
      <c r="D34" s="42"/>
      <c r="E34" s="42">
        <v>23</v>
      </c>
      <c r="F34" s="49"/>
    </row>
    <row r="35" spans="1:6" ht="21.75" customHeight="1">
      <c r="A35" s="41"/>
      <c r="B35" s="115" t="s">
        <v>37</v>
      </c>
      <c r="C35" s="48">
        <f>C22+C31+C32+C33+C34</f>
        <v>8759.9</v>
      </c>
      <c r="D35" s="48">
        <f>D31+D32+D33+D34+D22</f>
        <v>3600</v>
      </c>
      <c r="E35" s="48">
        <f>E34+E33+E32+E31+E22</f>
        <v>5159.9</v>
      </c>
      <c r="F35" s="48">
        <f>F22+F31+F32+F33+F34</f>
        <v>0</v>
      </c>
    </row>
    <row r="36" spans="3:6" ht="15.75">
      <c r="C36" s="39"/>
      <c r="D36" s="39"/>
      <c r="E36" s="39"/>
      <c r="F36" s="40"/>
    </row>
  </sheetData>
  <sheetProtection/>
  <mergeCells count="6">
    <mergeCell ref="A2:F2"/>
    <mergeCell ref="C4:F4"/>
    <mergeCell ref="B4:B6"/>
    <mergeCell ref="A4:A6"/>
    <mergeCell ref="C5:C6"/>
    <mergeCell ref="D5:F5"/>
  </mergeCells>
  <printOptions/>
  <pageMargins left="0.8267716535433072" right="0.1968503937007874" top="0.3937007874015748" bottom="0.1968503937007874" header="0.4724409448818898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="75" zoomScaleNormal="75" zoomScalePageLayoutView="0" workbookViewId="0" topLeftCell="A1">
      <selection activeCell="B28" sqref="B28:J28"/>
    </sheetView>
  </sheetViews>
  <sheetFormatPr defaultColWidth="9.33203125" defaultRowHeight="12.75"/>
  <cols>
    <col min="1" max="1" width="5" style="18" customWidth="1"/>
    <col min="2" max="2" width="72.66015625" style="0" customWidth="1"/>
    <col min="3" max="3" width="10.5" style="0" customWidth="1"/>
    <col min="4" max="4" width="14.5" style="0" customWidth="1"/>
    <col min="5" max="5" width="12.66015625" style="0" customWidth="1"/>
    <col min="6" max="6" width="13.5" style="0" customWidth="1"/>
  </cols>
  <sheetData>
    <row r="1" spans="1:8" ht="15.75">
      <c r="A1" s="38"/>
      <c r="B1" s="33"/>
      <c r="C1" s="34"/>
      <c r="D1" s="34"/>
      <c r="E1" s="34"/>
      <c r="F1" s="68" t="s">
        <v>55</v>
      </c>
      <c r="G1" s="19"/>
      <c r="H1" s="20"/>
    </row>
    <row r="2" spans="1:6" ht="19.5" customHeight="1">
      <c r="A2" s="123" t="s">
        <v>129</v>
      </c>
      <c r="B2" s="124"/>
      <c r="C2" s="124"/>
      <c r="D2" s="124"/>
      <c r="E2" s="124"/>
      <c r="F2" s="124"/>
    </row>
    <row r="3" spans="1:6" ht="15" customHeight="1">
      <c r="A3" s="124"/>
      <c r="B3" s="124"/>
      <c r="C3" s="124"/>
      <c r="D3" s="124"/>
      <c r="E3" s="124"/>
      <c r="F3" s="124"/>
    </row>
    <row r="4" spans="3:8" ht="15.75">
      <c r="C4" s="4"/>
      <c r="D4" s="4"/>
      <c r="E4" s="4"/>
      <c r="F4" s="69" t="s">
        <v>31</v>
      </c>
      <c r="H4" s="3"/>
    </row>
    <row r="5" spans="1:8" s="14" customFormat="1" ht="17.25" customHeight="1">
      <c r="A5" s="121" t="s">
        <v>6</v>
      </c>
      <c r="B5" s="121" t="s">
        <v>30</v>
      </c>
      <c r="C5" s="121" t="s">
        <v>68</v>
      </c>
      <c r="D5" s="121"/>
      <c r="E5" s="121"/>
      <c r="F5" s="121"/>
      <c r="H5" s="3"/>
    </row>
    <row r="6" spans="1:8" s="14" customFormat="1" ht="15.75" customHeight="1">
      <c r="A6" s="121"/>
      <c r="B6" s="121"/>
      <c r="C6" s="125" t="s">
        <v>26</v>
      </c>
      <c r="D6" s="121" t="s">
        <v>28</v>
      </c>
      <c r="E6" s="121"/>
      <c r="F6" s="121"/>
      <c r="H6" s="3"/>
    </row>
    <row r="7" spans="1:8" s="14" customFormat="1" ht="64.5" customHeight="1">
      <c r="A7" s="121"/>
      <c r="B7" s="121"/>
      <c r="C7" s="125"/>
      <c r="D7" s="32" t="s">
        <v>44</v>
      </c>
      <c r="E7" s="32" t="s">
        <v>29</v>
      </c>
      <c r="F7" s="32" t="s">
        <v>32</v>
      </c>
      <c r="H7" s="3"/>
    </row>
    <row r="8" spans="1:6" ht="26.25" customHeight="1">
      <c r="A8" s="63">
        <v>1</v>
      </c>
      <c r="B8" s="64" t="s">
        <v>38</v>
      </c>
      <c r="C8" s="57">
        <f>D8+E8+F8</f>
        <v>200.9</v>
      </c>
      <c r="D8" s="57"/>
      <c r="E8" s="56">
        <v>101.4</v>
      </c>
      <c r="F8" s="56">
        <v>99.5</v>
      </c>
    </row>
    <row r="9" spans="1:6" ht="24.75" customHeight="1">
      <c r="A9" s="63">
        <v>2</v>
      </c>
      <c r="B9" s="64" t="s">
        <v>123</v>
      </c>
      <c r="C9" s="57">
        <f>SUM(D9:F9)</f>
        <v>297</v>
      </c>
      <c r="D9" s="57"/>
      <c r="E9" s="56">
        <f>SUM(E10:E11)</f>
        <v>297</v>
      </c>
      <c r="F9" s="56"/>
    </row>
    <row r="10" spans="1:6" ht="31.5" customHeight="1">
      <c r="A10" s="63"/>
      <c r="B10" s="64" t="s">
        <v>124</v>
      </c>
      <c r="C10" s="57">
        <f aca="true" t="shared" si="0" ref="C10:C26">SUM(D10:F10)</f>
        <v>198</v>
      </c>
      <c r="D10" s="57"/>
      <c r="E10" s="56">
        <v>198</v>
      </c>
      <c r="F10" s="56"/>
    </row>
    <row r="11" spans="1:6" ht="21.75" customHeight="1">
      <c r="A11" s="63"/>
      <c r="B11" s="64" t="s">
        <v>125</v>
      </c>
      <c r="C11" s="57">
        <f t="shared" si="0"/>
        <v>99</v>
      </c>
      <c r="D11" s="57"/>
      <c r="E11" s="56">
        <v>99</v>
      </c>
      <c r="F11" s="56"/>
    </row>
    <row r="12" spans="1:6" ht="15" customHeight="1">
      <c r="A12" s="63">
        <v>3</v>
      </c>
      <c r="B12" s="64" t="s">
        <v>39</v>
      </c>
      <c r="C12" s="57">
        <f t="shared" si="0"/>
        <v>350</v>
      </c>
      <c r="D12" s="57"/>
      <c r="E12" s="56">
        <v>350</v>
      </c>
      <c r="F12" s="56"/>
    </row>
    <row r="13" spans="1:6" ht="15" customHeight="1">
      <c r="A13" s="63">
        <v>4</v>
      </c>
      <c r="B13" s="64" t="s">
        <v>67</v>
      </c>
      <c r="C13" s="57">
        <f t="shared" si="0"/>
        <v>60</v>
      </c>
      <c r="D13" s="57"/>
      <c r="E13" s="56">
        <v>60</v>
      </c>
      <c r="F13" s="56"/>
    </row>
    <row r="14" spans="1:6" ht="15" customHeight="1" collapsed="1">
      <c r="A14" s="63">
        <v>5</v>
      </c>
      <c r="B14" s="64" t="s">
        <v>122</v>
      </c>
      <c r="C14" s="57">
        <f t="shared" si="0"/>
        <v>51.6</v>
      </c>
      <c r="D14" s="57"/>
      <c r="E14" s="56">
        <v>51.6</v>
      </c>
      <c r="F14" s="56"/>
    </row>
    <row r="15" spans="1:6" ht="15" customHeight="1">
      <c r="A15" s="63">
        <v>6</v>
      </c>
      <c r="B15" s="64" t="s">
        <v>167</v>
      </c>
      <c r="C15" s="57">
        <f t="shared" si="0"/>
        <v>75</v>
      </c>
      <c r="D15" s="57"/>
      <c r="E15" s="56">
        <f>50+25</f>
        <v>75</v>
      </c>
      <c r="F15" s="56"/>
    </row>
    <row r="16" spans="1:6" ht="15" customHeight="1">
      <c r="A16" s="63">
        <v>7</v>
      </c>
      <c r="B16" s="64" t="s">
        <v>40</v>
      </c>
      <c r="C16" s="57">
        <f t="shared" si="0"/>
        <v>99.7</v>
      </c>
      <c r="D16" s="57"/>
      <c r="E16" s="56">
        <v>99.7</v>
      </c>
      <c r="F16" s="56"/>
    </row>
    <row r="17" spans="1:6" ht="21.75" customHeight="1">
      <c r="A17" s="63">
        <v>8</v>
      </c>
      <c r="B17" s="64" t="s">
        <v>168</v>
      </c>
      <c r="C17" s="57">
        <f t="shared" si="0"/>
        <v>1039.1</v>
      </c>
      <c r="D17" s="57"/>
      <c r="E17" s="56">
        <f>452.7+E19</f>
        <v>1039.1</v>
      </c>
      <c r="F17" s="56"/>
    </row>
    <row r="18" spans="1:6" ht="16.5" customHeight="1">
      <c r="A18" s="63"/>
      <c r="B18" s="64" t="s">
        <v>162</v>
      </c>
      <c r="C18" s="57"/>
      <c r="D18" s="57"/>
      <c r="E18" s="56"/>
      <c r="F18" s="56"/>
    </row>
    <row r="19" spans="1:7" ht="63.75" customHeight="1">
      <c r="A19" s="63"/>
      <c r="B19" s="62" t="s">
        <v>169</v>
      </c>
      <c r="C19" s="57">
        <f t="shared" si="0"/>
        <v>586.4</v>
      </c>
      <c r="D19" s="56"/>
      <c r="E19" s="56">
        <f>273.3+37.2+123+152.9</f>
        <v>586.4</v>
      </c>
      <c r="F19" s="56"/>
      <c r="G19" s="28"/>
    </row>
    <row r="20" spans="1:6" ht="60.75" customHeight="1">
      <c r="A20" s="63">
        <v>9</v>
      </c>
      <c r="B20" s="62" t="s">
        <v>127</v>
      </c>
      <c r="C20" s="57">
        <f t="shared" si="0"/>
        <v>121.8</v>
      </c>
      <c r="D20" s="56"/>
      <c r="E20" s="56">
        <v>121.8</v>
      </c>
      <c r="F20" s="56"/>
    </row>
    <row r="21" spans="1:6" ht="17.25" customHeight="1">
      <c r="A21" s="63">
        <v>10</v>
      </c>
      <c r="B21" s="71" t="s">
        <v>70</v>
      </c>
      <c r="C21" s="57">
        <f t="shared" si="0"/>
        <v>120</v>
      </c>
      <c r="D21" s="56"/>
      <c r="E21" s="65">
        <v>120</v>
      </c>
      <c r="F21" s="65"/>
    </row>
    <row r="22" spans="1:6" ht="17.25" customHeight="1">
      <c r="A22" s="63">
        <v>11</v>
      </c>
      <c r="B22" s="71" t="s">
        <v>71</v>
      </c>
      <c r="C22" s="57">
        <f t="shared" si="0"/>
        <v>200</v>
      </c>
      <c r="D22" s="56"/>
      <c r="E22" s="65">
        <v>200</v>
      </c>
      <c r="F22" s="65"/>
    </row>
    <row r="23" spans="1:6" ht="17.25" customHeight="1">
      <c r="A23" s="63">
        <v>12</v>
      </c>
      <c r="B23" s="71" t="s">
        <v>72</v>
      </c>
      <c r="C23" s="57">
        <f t="shared" si="0"/>
        <v>20</v>
      </c>
      <c r="D23" s="56"/>
      <c r="E23" s="65">
        <v>20</v>
      </c>
      <c r="F23" s="65"/>
    </row>
    <row r="24" spans="1:6" ht="17.25" customHeight="1">
      <c r="A24" s="63">
        <v>13</v>
      </c>
      <c r="B24" s="71" t="s">
        <v>128</v>
      </c>
      <c r="C24" s="57">
        <f t="shared" si="0"/>
        <v>50</v>
      </c>
      <c r="D24" s="56"/>
      <c r="E24" s="65">
        <v>50</v>
      </c>
      <c r="F24" s="67"/>
    </row>
    <row r="25" spans="1:6" ht="17.25" customHeight="1">
      <c r="A25" s="63">
        <v>14</v>
      </c>
      <c r="B25" s="71" t="s">
        <v>126</v>
      </c>
      <c r="C25" s="57">
        <f t="shared" si="0"/>
        <v>70</v>
      </c>
      <c r="D25" s="56"/>
      <c r="E25" s="65">
        <v>70</v>
      </c>
      <c r="F25" s="67"/>
    </row>
    <row r="26" spans="1:6" ht="33.75" customHeight="1">
      <c r="A26" s="63">
        <v>15</v>
      </c>
      <c r="B26" s="64" t="s">
        <v>41</v>
      </c>
      <c r="C26" s="57">
        <f t="shared" si="0"/>
        <v>120.4</v>
      </c>
      <c r="D26" s="65">
        <v>60.2</v>
      </c>
      <c r="E26" s="65">
        <v>60.2</v>
      </c>
      <c r="F26" s="67"/>
    </row>
    <row r="27" spans="1:6" ht="21.75" customHeight="1">
      <c r="A27" s="126" t="s">
        <v>27</v>
      </c>
      <c r="B27" s="127"/>
      <c r="C27" s="67">
        <f>SUM(C8:C9,C12:C17,C20:C26)</f>
        <v>2875.5000000000005</v>
      </c>
      <c r="D27" s="67">
        <f>SUM(D8:D9,D12:D17,D20:D26)</f>
        <v>60.2</v>
      </c>
      <c r="E27" s="67">
        <f>SUM(E8:E9,E12:E17,E20:E26)</f>
        <v>2715.8</v>
      </c>
      <c r="F27" s="67">
        <f>SUM(F8:F9,F12:F17,F20:F26)</f>
        <v>99.5</v>
      </c>
    </row>
    <row r="28" spans="1:6" ht="12.75">
      <c r="A28" s="7"/>
      <c r="B28" s="6"/>
      <c r="C28" s="7"/>
      <c r="D28" s="7"/>
      <c r="E28" s="7"/>
      <c r="F28" s="7"/>
    </row>
    <row r="29" spans="1:6" ht="12.75">
      <c r="A29" s="7"/>
      <c r="B29" s="6"/>
      <c r="C29" s="7"/>
      <c r="D29" s="7"/>
      <c r="E29" s="7"/>
      <c r="F29" s="7"/>
    </row>
    <row r="30" spans="1:6" ht="12.75">
      <c r="A30" s="7"/>
      <c r="B30" s="6"/>
      <c r="C30" s="7"/>
      <c r="D30" s="7"/>
      <c r="E30" s="7"/>
      <c r="F30" s="7"/>
    </row>
    <row r="31" spans="1:8" s="33" customFormat="1" ht="15.75">
      <c r="A31" s="38"/>
      <c r="C31" s="34"/>
      <c r="D31" s="34"/>
      <c r="E31" s="34"/>
      <c r="F31" s="68" t="s">
        <v>58</v>
      </c>
      <c r="G31" s="70"/>
      <c r="H31" s="20"/>
    </row>
    <row r="32" spans="1:6" s="33" customFormat="1" ht="19.5" customHeight="1">
      <c r="A32" s="123" t="s">
        <v>130</v>
      </c>
      <c r="B32" s="124"/>
      <c r="C32" s="124"/>
      <c r="D32" s="124"/>
      <c r="E32" s="124"/>
      <c r="F32" s="124"/>
    </row>
    <row r="33" spans="1:6" s="33" customFormat="1" ht="15" customHeight="1">
      <c r="A33" s="124"/>
      <c r="B33" s="124"/>
      <c r="C33" s="124"/>
      <c r="D33" s="124"/>
      <c r="E33" s="124"/>
      <c r="F33" s="124"/>
    </row>
    <row r="34" spans="3:8" ht="15.75">
      <c r="C34" s="4"/>
      <c r="D34" s="4"/>
      <c r="E34" s="4"/>
      <c r="F34" s="69" t="s">
        <v>31</v>
      </c>
      <c r="H34" s="3"/>
    </row>
    <row r="35" spans="1:8" s="14" customFormat="1" ht="17.25" customHeight="1">
      <c r="A35" s="121" t="s">
        <v>6</v>
      </c>
      <c r="B35" s="121" t="s">
        <v>30</v>
      </c>
      <c r="C35" s="121" t="s">
        <v>68</v>
      </c>
      <c r="D35" s="121"/>
      <c r="E35" s="121"/>
      <c r="F35" s="121"/>
      <c r="H35" s="3"/>
    </row>
    <row r="36" spans="1:8" s="14" customFormat="1" ht="15.75" customHeight="1">
      <c r="A36" s="121"/>
      <c r="B36" s="121"/>
      <c r="C36" s="125" t="s">
        <v>26</v>
      </c>
      <c r="D36" s="121" t="s">
        <v>28</v>
      </c>
      <c r="E36" s="121"/>
      <c r="F36" s="121"/>
      <c r="H36" s="3"/>
    </row>
    <row r="37" spans="1:8" s="14" customFormat="1" ht="48" customHeight="1">
      <c r="A37" s="121"/>
      <c r="B37" s="121"/>
      <c r="C37" s="125"/>
      <c r="D37" s="32" t="s">
        <v>44</v>
      </c>
      <c r="E37" s="32" t="s">
        <v>29</v>
      </c>
      <c r="F37" s="32" t="s">
        <v>32</v>
      </c>
      <c r="H37" s="3"/>
    </row>
    <row r="38" spans="1:6" ht="30">
      <c r="A38" s="63">
        <v>1</v>
      </c>
      <c r="B38" s="64" t="s">
        <v>41</v>
      </c>
      <c r="C38" s="72">
        <f>SUM(D38:F38)</f>
        <v>1280.1999999999998</v>
      </c>
      <c r="D38" s="72">
        <v>165.1</v>
      </c>
      <c r="E38" s="72">
        <f>300+300+350+E39</f>
        <v>1115.1</v>
      </c>
      <c r="F38" s="73"/>
    </row>
    <row r="39" spans="1:6" ht="30">
      <c r="A39" s="104"/>
      <c r="B39" s="64" t="s">
        <v>150</v>
      </c>
      <c r="C39" s="72">
        <f>SUM(D39:F39)</f>
        <v>330.2</v>
      </c>
      <c r="D39" s="72">
        <v>165.1</v>
      </c>
      <c r="E39" s="72">
        <v>165.1</v>
      </c>
      <c r="F39" s="73"/>
    </row>
    <row r="40" spans="1:6" ht="15">
      <c r="A40" s="63">
        <v>2</v>
      </c>
      <c r="B40" s="64" t="s">
        <v>142</v>
      </c>
      <c r="C40" s="72">
        <f aca="true" t="shared" si="1" ref="C40:C45">SUM(D40:F40)</f>
        <v>8000</v>
      </c>
      <c r="D40" s="74">
        <v>8000</v>
      </c>
      <c r="E40" s="74"/>
      <c r="F40" s="73"/>
    </row>
    <row r="41" spans="1:6" ht="15">
      <c r="A41" s="63">
        <v>3</v>
      </c>
      <c r="B41" s="64" t="s">
        <v>42</v>
      </c>
      <c r="C41" s="72">
        <f t="shared" si="1"/>
        <v>316.9</v>
      </c>
      <c r="D41" s="74"/>
      <c r="E41" s="74"/>
      <c r="F41" s="73">
        <v>316.9</v>
      </c>
    </row>
    <row r="42" spans="1:6" ht="15">
      <c r="A42" s="63">
        <v>4</v>
      </c>
      <c r="B42" s="64" t="s">
        <v>140</v>
      </c>
      <c r="C42" s="72">
        <f t="shared" si="1"/>
        <v>1993.2</v>
      </c>
      <c r="D42" s="74"/>
      <c r="E42" s="74">
        <v>1993.2</v>
      </c>
      <c r="F42" s="73"/>
    </row>
    <row r="43" spans="1:6" ht="15">
      <c r="A43" s="63">
        <v>5</v>
      </c>
      <c r="B43" s="64" t="s">
        <v>69</v>
      </c>
      <c r="C43" s="72">
        <f t="shared" si="1"/>
        <v>500</v>
      </c>
      <c r="D43" s="74"/>
      <c r="E43" s="74">
        <v>500</v>
      </c>
      <c r="F43" s="73"/>
    </row>
    <row r="44" spans="1:6" ht="15">
      <c r="A44" s="63">
        <v>6</v>
      </c>
      <c r="B44" s="64" t="s">
        <v>43</v>
      </c>
      <c r="C44" s="72">
        <f t="shared" si="1"/>
        <v>2868</v>
      </c>
      <c r="D44" s="74"/>
      <c r="E44" s="74">
        <v>2868</v>
      </c>
      <c r="F44" s="73"/>
    </row>
    <row r="45" spans="1:6" ht="15">
      <c r="A45" s="63">
        <v>7</v>
      </c>
      <c r="B45" s="64" t="s">
        <v>141</v>
      </c>
      <c r="C45" s="72">
        <f t="shared" si="1"/>
        <v>300</v>
      </c>
      <c r="D45" s="74"/>
      <c r="E45" s="74">
        <v>150</v>
      </c>
      <c r="F45" s="73">
        <v>150</v>
      </c>
    </row>
    <row r="46" spans="1:6" s="22" customFormat="1" ht="17.25" customHeight="1">
      <c r="A46" s="32"/>
      <c r="B46" s="66" t="s">
        <v>27</v>
      </c>
      <c r="C46" s="75">
        <f>SUM(C38:C45)</f>
        <v>15588.5</v>
      </c>
      <c r="D46" s="75">
        <f>SUM(D38:D45)</f>
        <v>8330.2</v>
      </c>
      <c r="E46" s="75">
        <f>SUM(E38:E45)</f>
        <v>6791.4</v>
      </c>
      <c r="F46" s="75">
        <f>SUM(F38:F45)</f>
        <v>466.9</v>
      </c>
    </row>
    <row r="47" spans="1:6" ht="12.75">
      <c r="A47" s="7"/>
      <c r="B47" s="6"/>
      <c r="C47" s="7"/>
      <c r="D47" s="7"/>
      <c r="E47" s="7"/>
      <c r="F47" s="7"/>
    </row>
    <row r="48" spans="1:6" ht="12.75">
      <c r="A48" s="7"/>
      <c r="B48" s="6"/>
      <c r="C48" s="7"/>
      <c r="D48" s="7"/>
      <c r="E48" s="7"/>
      <c r="F48" s="7"/>
    </row>
    <row r="49" spans="1:6" ht="12.75">
      <c r="A49" s="7"/>
      <c r="B49" s="6"/>
      <c r="C49" s="7"/>
      <c r="D49" s="7"/>
      <c r="E49" s="7"/>
      <c r="F49" s="7"/>
    </row>
    <row r="50" spans="1:6" ht="12.75">
      <c r="A50" s="7"/>
      <c r="B50" s="6"/>
      <c r="C50" s="7"/>
      <c r="D50" s="7"/>
      <c r="E50" s="7"/>
      <c r="F50" s="7"/>
    </row>
    <row r="51" spans="1:6" ht="12.75">
      <c r="A51" s="7"/>
      <c r="B51" s="6"/>
      <c r="C51" s="7"/>
      <c r="D51" s="7"/>
      <c r="E51" s="7"/>
      <c r="F51" s="7"/>
    </row>
    <row r="52" spans="1:6" ht="12.75">
      <c r="A52" s="21"/>
      <c r="B52" s="4"/>
      <c r="C52" s="4"/>
      <c r="D52" s="4"/>
      <c r="E52" s="4"/>
      <c r="F52" s="4"/>
    </row>
  </sheetData>
  <sheetProtection/>
  <mergeCells count="13">
    <mergeCell ref="A27:B27"/>
    <mergeCell ref="A2:F3"/>
    <mergeCell ref="A5:A7"/>
    <mergeCell ref="B5:B7"/>
    <mergeCell ref="C5:F5"/>
    <mergeCell ref="C6:C7"/>
    <mergeCell ref="D6:F6"/>
    <mergeCell ref="A32:F33"/>
    <mergeCell ref="A35:A37"/>
    <mergeCell ref="B35:B37"/>
    <mergeCell ref="C35:F35"/>
    <mergeCell ref="C36:C37"/>
    <mergeCell ref="D36:F36"/>
  </mergeCells>
  <printOptions/>
  <pageMargins left="0.7480314960629921" right="0" top="0.1968503937007874" bottom="0.1968503937007874" header="0.5118110236220472" footer="0.5118110236220472"/>
  <pageSetup fitToHeight="5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 topLeftCell="A1">
      <selection activeCell="E44" sqref="E44"/>
    </sheetView>
  </sheetViews>
  <sheetFormatPr defaultColWidth="9.33203125" defaultRowHeight="12.75"/>
  <cols>
    <col min="1" max="1" width="4.5" style="24" customWidth="1"/>
    <col min="2" max="2" width="60" style="24" customWidth="1"/>
    <col min="3" max="3" width="11.83203125" style="23" customWidth="1"/>
    <col min="4" max="4" width="13.33203125" style="23" customWidth="1"/>
    <col min="5" max="5" width="18.16015625" style="24" customWidth="1"/>
    <col min="6" max="6" width="15.33203125" style="24" customWidth="1"/>
    <col min="7" max="7" width="15" style="24" customWidth="1"/>
    <col min="8" max="8" width="12.5" style="24" customWidth="1"/>
    <col min="9" max="9" width="5.16015625" style="24" customWidth="1"/>
    <col min="10" max="16384" width="9.33203125" style="24" customWidth="1"/>
  </cols>
  <sheetData>
    <row r="1" spans="1:6" ht="15.75">
      <c r="A1" s="76"/>
      <c r="B1" s="77"/>
      <c r="C1" s="78" t="s">
        <v>17</v>
      </c>
      <c r="D1" s="128" t="s">
        <v>60</v>
      </c>
      <c r="E1" s="128"/>
      <c r="F1" s="129"/>
    </row>
    <row r="2" spans="1:6" ht="38.25" customHeight="1">
      <c r="A2" s="130" t="s">
        <v>131</v>
      </c>
      <c r="B2" s="130"/>
      <c r="C2" s="130"/>
      <c r="D2" s="130"/>
      <c r="E2" s="130"/>
      <c r="F2" s="130"/>
    </row>
    <row r="3" spans="1:6" s="80" customFormat="1" ht="15">
      <c r="A3" s="79"/>
      <c r="C3" s="81"/>
      <c r="D3" s="81"/>
      <c r="E3" s="81"/>
      <c r="F3" s="79" t="s">
        <v>31</v>
      </c>
    </row>
    <row r="4" spans="1:6" s="80" customFormat="1" ht="15">
      <c r="A4" s="122" t="s">
        <v>6</v>
      </c>
      <c r="B4" s="122" t="s">
        <v>30</v>
      </c>
      <c r="C4" s="122" t="s">
        <v>68</v>
      </c>
      <c r="D4" s="122"/>
      <c r="E4" s="122"/>
      <c r="F4" s="122"/>
    </row>
    <row r="5" spans="1:6" s="80" customFormat="1" ht="15">
      <c r="A5" s="122"/>
      <c r="B5" s="122"/>
      <c r="C5" s="131" t="s">
        <v>26</v>
      </c>
      <c r="D5" s="122" t="s">
        <v>28</v>
      </c>
      <c r="E5" s="122"/>
      <c r="F5" s="122"/>
    </row>
    <row r="6" spans="1:6" s="80" customFormat="1" ht="57">
      <c r="A6" s="122"/>
      <c r="B6" s="122"/>
      <c r="C6" s="131"/>
      <c r="D6" s="29" t="s">
        <v>44</v>
      </c>
      <c r="E6" s="29" t="s">
        <v>29</v>
      </c>
      <c r="F6" s="29" t="s">
        <v>32</v>
      </c>
    </row>
    <row r="7" spans="1:6" s="80" customFormat="1" ht="1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</row>
    <row r="8" spans="1:6" s="80" customFormat="1" ht="60">
      <c r="A8" s="82">
        <v>1</v>
      </c>
      <c r="B8" s="83" t="s">
        <v>92</v>
      </c>
      <c r="C8" s="84">
        <f aca="true" t="shared" si="0" ref="C8:C44">SUM(D8:F8)</f>
        <v>120</v>
      </c>
      <c r="D8" s="85"/>
      <c r="E8" s="85">
        <v>120</v>
      </c>
      <c r="F8" s="85"/>
    </row>
    <row r="9" spans="1:6" s="80" customFormat="1" ht="30">
      <c r="A9" s="86">
        <v>2</v>
      </c>
      <c r="B9" s="83" t="s">
        <v>93</v>
      </c>
      <c r="C9" s="84">
        <f t="shared" si="0"/>
        <v>1344</v>
      </c>
      <c r="D9" s="87"/>
      <c r="E9" s="87">
        <v>1344</v>
      </c>
      <c r="F9" s="87"/>
    </row>
    <row r="10" spans="1:6" s="80" customFormat="1" ht="45">
      <c r="A10" s="88" t="s">
        <v>8</v>
      </c>
      <c r="B10" s="89" t="s">
        <v>94</v>
      </c>
      <c r="C10" s="84">
        <f t="shared" si="0"/>
        <v>2900</v>
      </c>
      <c r="D10" s="87">
        <v>2030</v>
      </c>
      <c r="E10" s="87">
        <v>580</v>
      </c>
      <c r="F10" s="87">
        <v>290</v>
      </c>
    </row>
    <row r="11" spans="1:6" s="80" customFormat="1" ht="45">
      <c r="A11" s="82">
        <v>4</v>
      </c>
      <c r="B11" s="93" t="s">
        <v>151</v>
      </c>
      <c r="C11" s="84">
        <f t="shared" si="0"/>
        <v>450</v>
      </c>
      <c r="D11" s="87"/>
      <c r="E11" s="87">
        <v>450</v>
      </c>
      <c r="F11" s="87"/>
    </row>
    <row r="12" spans="1:6" s="80" customFormat="1" ht="75">
      <c r="A12" s="88" t="s">
        <v>10</v>
      </c>
      <c r="B12" s="93" t="s">
        <v>152</v>
      </c>
      <c r="C12" s="84">
        <f t="shared" si="0"/>
        <v>450</v>
      </c>
      <c r="D12" s="87"/>
      <c r="E12" s="87">
        <v>450</v>
      </c>
      <c r="F12" s="87"/>
    </row>
    <row r="13" spans="1:6" s="80" customFormat="1" ht="60">
      <c r="A13" s="88" t="s">
        <v>11</v>
      </c>
      <c r="B13" s="93" t="s">
        <v>153</v>
      </c>
      <c r="C13" s="84">
        <f t="shared" si="0"/>
        <v>600</v>
      </c>
      <c r="D13" s="87">
        <v>420</v>
      </c>
      <c r="E13" s="87">
        <v>120</v>
      </c>
      <c r="F13" s="87">
        <v>60</v>
      </c>
    </row>
    <row r="14" spans="1:6" s="80" customFormat="1" ht="60">
      <c r="A14" s="88" t="s">
        <v>12</v>
      </c>
      <c r="B14" s="93" t="s">
        <v>154</v>
      </c>
      <c r="C14" s="84">
        <f t="shared" si="0"/>
        <v>1200</v>
      </c>
      <c r="D14" s="87">
        <v>840</v>
      </c>
      <c r="E14" s="87">
        <v>240</v>
      </c>
      <c r="F14" s="87">
        <v>120</v>
      </c>
    </row>
    <row r="15" spans="1:6" s="80" customFormat="1" ht="45">
      <c r="A15" s="88" t="s">
        <v>13</v>
      </c>
      <c r="B15" s="93" t="s">
        <v>155</v>
      </c>
      <c r="C15" s="84">
        <f t="shared" si="0"/>
        <v>8</v>
      </c>
      <c r="D15" s="87"/>
      <c r="E15" s="87">
        <v>8</v>
      </c>
      <c r="F15" s="87"/>
    </row>
    <row r="16" spans="1:6" s="80" customFormat="1" ht="45">
      <c r="A16" s="88" t="s">
        <v>14</v>
      </c>
      <c r="B16" s="93" t="s">
        <v>95</v>
      </c>
      <c r="C16" s="84">
        <f t="shared" si="0"/>
        <v>250</v>
      </c>
      <c r="D16" s="87"/>
      <c r="E16" s="87">
        <v>225</v>
      </c>
      <c r="F16" s="87">
        <v>25</v>
      </c>
    </row>
    <row r="17" spans="1:6" s="80" customFormat="1" ht="45">
      <c r="A17" s="88" t="s">
        <v>15</v>
      </c>
      <c r="B17" s="93" t="s">
        <v>96</v>
      </c>
      <c r="C17" s="84">
        <f t="shared" si="0"/>
        <v>205</v>
      </c>
      <c r="D17" s="87"/>
      <c r="E17" s="87">
        <v>184.5</v>
      </c>
      <c r="F17" s="87">
        <v>20.5</v>
      </c>
    </row>
    <row r="18" spans="1:6" s="80" customFormat="1" ht="45">
      <c r="A18" s="88" t="s">
        <v>16</v>
      </c>
      <c r="B18" s="93" t="s">
        <v>97</v>
      </c>
      <c r="C18" s="84">
        <f t="shared" si="0"/>
        <v>2000</v>
      </c>
      <c r="D18" s="87">
        <v>1400</v>
      </c>
      <c r="E18" s="87">
        <v>400</v>
      </c>
      <c r="F18" s="87">
        <v>200</v>
      </c>
    </row>
    <row r="19" spans="1:6" s="80" customFormat="1" ht="45">
      <c r="A19" s="88" t="s">
        <v>73</v>
      </c>
      <c r="B19" s="93" t="s">
        <v>98</v>
      </c>
      <c r="C19" s="84">
        <f t="shared" si="0"/>
        <v>2083.1000000000004</v>
      </c>
      <c r="D19" s="87">
        <v>1458.2</v>
      </c>
      <c r="E19" s="87">
        <v>416.6</v>
      </c>
      <c r="F19" s="87">
        <v>208.3</v>
      </c>
    </row>
    <row r="20" spans="1:6" s="80" customFormat="1" ht="30">
      <c r="A20" s="88" t="s">
        <v>74</v>
      </c>
      <c r="B20" s="94" t="s">
        <v>99</v>
      </c>
      <c r="C20" s="84">
        <f t="shared" si="0"/>
        <v>150</v>
      </c>
      <c r="D20" s="87"/>
      <c r="E20" s="87">
        <v>150</v>
      </c>
      <c r="F20" s="87"/>
    </row>
    <row r="21" spans="1:6" s="80" customFormat="1" ht="15">
      <c r="A21" s="88" t="s">
        <v>75</v>
      </c>
      <c r="B21" s="94" t="s">
        <v>45</v>
      </c>
      <c r="C21" s="84">
        <f t="shared" si="0"/>
        <v>80</v>
      </c>
      <c r="D21" s="87"/>
      <c r="E21" s="87">
        <v>80</v>
      </c>
      <c r="F21" s="87"/>
    </row>
    <row r="22" spans="1:6" s="80" customFormat="1" ht="15">
      <c r="A22" s="88" t="s">
        <v>76</v>
      </c>
      <c r="B22" s="94" t="s">
        <v>100</v>
      </c>
      <c r="C22" s="84">
        <f t="shared" si="0"/>
        <v>80</v>
      </c>
      <c r="D22" s="87"/>
      <c r="E22" s="87">
        <v>80</v>
      </c>
      <c r="F22" s="87"/>
    </row>
    <row r="23" spans="1:6" s="80" customFormat="1" ht="45">
      <c r="A23" s="88" t="s">
        <v>0</v>
      </c>
      <c r="B23" s="93" t="s">
        <v>156</v>
      </c>
      <c r="C23" s="84">
        <f t="shared" si="0"/>
        <v>72460</v>
      </c>
      <c r="D23" s="87">
        <v>50722</v>
      </c>
      <c r="E23" s="87">
        <v>21738</v>
      </c>
      <c r="F23" s="87"/>
    </row>
    <row r="24" spans="1:6" s="80" customFormat="1" ht="30">
      <c r="A24" s="88" t="s">
        <v>1</v>
      </c>
      <c r="B24" s="94" t="s">
        <v>101</v>
      </c>
      <c r="C24" s="84">
        <f t="shared" si="0"/>
        <v>1959.3000000000002</v>
      </c>
      <c r="D24" s="87">
        <v>1371.5</v>
      </c>
      <c r="E24" s="87">
        <v>391.9</v>
      </c>
      <c r="F24" s="87">
        <v>195.9</v>
      </c>
    </row>
    <row r="25" spans="1:6" s="80" customFormat="1" ht="45">
      <c r="A25" s="88" t="s">
        <v>77</v>
      </c>
      <c r="B25" s="93" t="s">
        <v>102</v>
      </c>
      <c r="C25" s="84">
        <f t="shared" si="0"/>
        <v>60.86</v>
      </c>
      <c r="D25" s="87"/>
      <c r="E25" s="87">
        <v>54.77</v>
      </c>
      <c r="F25" s="87">
        <v>6.09</v>
      </c>
    </row>
    <row r="26" spans="1:6" s="80" customFormat="1" ht="45">
      <c r="A26" s="88" t="s">
        <v>78</v>
      </c>
      <c r="B26" s="93" t="s">
        <v>103</v>
      </c>
      <c r="C26" s="84">
        <f t="shared" si="0"/>
        <v>138.85</v>
      </c>
      <c r="D26" s="87"/>
      <c r="E26" s="87">
        <v>124.96</v>
      </c>
      <c r="F26" s="87">
        <v>13.89</v>
      </c>
    </row>
    <row r="27" spans="1:6" s="80" customFormat="1" ht="45">
      <c r="A27" s="88" t="s">
        <v>79</v>
      </c>
      <c r="B27" s="93" t="s">
        <v>104</v>
      </c>
      <c r="C27" s="84">
        <f t="shared" si="0"/>
        <v>70.93</v>
      </c>
      <c r="D27" s="87"/>
      <c r="E27" s="87">
        <v>63.84</v>
      </c>
      <c r="F27" s="87">
        <v>7.09</v>
      </c>
    </row>
    <row r="28" spans="1:6" s="80" customFormat="1" ht="45">
      <c r="A28" s="88" t="s">
        <v>80</v>
      </c>
      <c r="B28" s="93" t="s">
        <v>105</v>
      </c>
      <c r="C28" s="84">
        <f t="shared" si="0"/>
        <v>992.84</v>
      </c>
      <c r="D28" s="87">
        <v>694.94</v>
      </c>
      <c r="E28" s="87">
        <v>198.6</v>
      </c>
      <c r="F28" s="87">
        <v>99.3</v>
      </c>
    </row>
    <row r="29" spans="1:6" s="80" customFormat="1" ht="45">
      <c r="A29" s="88" t="s">
        <v>2</v>
      </c>
      <c r="B29" s="93" t="s">
        <v>106</v>
      </c>
      <c r="C29" s="84">
        <f t="shared" si="0"/>
        <v>110.63</v>
      </c>
      <c r="D29" s="87"/>
      <c r="E29" s="87">
        <v>99.57</v>
      </c>
      <c r="F29" s="87">
        <v>11.06</v>
      </c>
    </row>
    <row r="30" spans="1:6" s="80" customFormat="1" ht="45">
      <c r="A30" s="88" t="s">
        <v>3</v>
      </c>
      <c r="B30" s="93" t="s">
        <v>107</v>
      </c>
      <c r="C30" s="84">
        <f t="shared" si="0"/>
        <v>42.87</v>
      </c>
      <c r="D30" s="87"/>
      <c r="E30" s="87">
        <v>38.57</v>
      </c>
      <c r="F30" s="87">
        <v>4.3</v>
      </c>
    </row>
    <row r="31" spans="1:6" s="80" customFormat="1" ht="45">
      <c r="A31" s="88" t="s">
        <v>4</v>
      </c>
      <c r="B31" s="93" t="s">
        <v>108</v>
      </c>
      <c r="C31" s="84">
        <f t="shared" si="0"/>
        <v>202.84</v>
      </c>
      <c r="D31" s="87"/>
      <c r="E31" s="87">
        <v>182.54</v>
      </c>
      <c r="F31" s="87">
        <v>20.3</v>
      </c>
    </row>
    <row r="32" spans="1:6" s="80" customFormat="1" ht="15">
      <c r="A32" s="88" t="s">
        <v>81</v>
      </c>
      <c r="B32" s="94" t="s">
        <v>109</v>
      </c>
      <c r="C32" s="84">
        <f t="shared" si="0"/>
        <v>6473.7</v>
      </c>
      <c r="D32" s="87">
        <v>4531.6</v>
      </c>
      <c r="E32" s="87">
        <v>1294.7</v>
      </c>
      <c r="F32" s="87">
        <v>647.4</v>
      </c>
    </row>
    <row r="33" spans="1:6" s="80" customFormat="1" ht="30">
      <c r="A33" s="88" t="s">
        <v>82</v>
      </c>
      <c r="B33" s="94" t="s">
        <v>110</v>
      </c>
      <c r="C33" s="84">
        <f t="shared" si="0"/>
        <v>15000</v>
      </c>
      <c r="D33" s="87">
        <v>10500</v>
      </c>
      <c r="E33" s="87">
        <v>3000</v>
      </c>
      <c r="F33" s="87">
        <v>1500</v>
      </c>
    </row>
    <row r="34" spans="1:6" s="80" customFormat="1" ht="30">
      <c r="A34" s="88" t="s">
        <v>83</v>
      </c>
      <c r="B34" s="94" t="s">
        <v>111</v>
      </c>
      <c r="C34" s="84">
        <f t="shared" si="0"/>
        <v>750</v>
      </c>
      <c r="D34" s="87"/>
      <c r="E34" s="87">
        <v>750</v>
      </c>
      <c r="F34" s="87"/>
    </row>
    <row r="35" spans="1:6" s="80" customFormat="1" ht="45">
      <c r="A35" s="88" t="s">
        <v>84</v>
      </c>
      <c r="B35" s="93" t="s">
        <v>157</v>
      </c>
      <c r="C35" s="84">
        <f t="shared" si="0"/>
        <v>2350</v>
      </c>
      <c r="D35" s="87">
        <v>2115</v>
      </c>
      <c r="E35" s="87">
        <v>235</v>
      </c>
      <c r="F35" s="87"/>
    </row>
    <row r="36" spans="1:6" s="80" customFormat="1" ht="45">
      <c r="A36" s="88" t="s">
        <v>85</v>
      </c>
      <c r="B36" s="93" t="s">
        <v>158</v>
      </c>
      <c r="C36" s="84">
        <f t="shared" si="0"/>
        <v>2500</v>
      </c>
      <c r="D36" s="87">
        <v>1750</v>
      </c>
      <c r="E36" s="87">
        <v>500</v>
      </c>
      <c r="F36" s="87">
        <v>250</v>
      </c>
    </row>
    <row r="37" spans="1:6" s="80" customFormat="1" ht="45.75" customHeight="1">
      <c r="A37" s="88" t="s">
        <v>86</v>
      </c>
      <c r="B37" s="94" t="s">
        <v>159</v>
      </c>
      <c r="C37" s="84">
        <f t="shared" si="0"/>
        <v>80</v>
      </c>
      <c r="D37" s="87"/>
      <c r="E37" s="87">
        <v>80</v>
      </c>
      <c r="F37" s="87"/>
    </row>
    <row r="38" spans="1:6" s="80" customFormat="1" ht="60" customHeight="1">
      <c r="A38" s="88" t="s">
        <v>87</v>
      </c>
      <c r="B38" s="94" t="s">
        <v>160</v>
      </c>
      <c r="C38" s="84">
        <f t="shared" si="0"/>
        <v>450</v>
      </c>
      <c r="D38" s="87"/>
      <c r="E38" s="87">
        <v>450</v>
      </c>
      <c r="F38" s="87"/>
    </row>
    <row r="39" spans="1:6" s="80" customFormat="1" ht="30">
      <c r="A39" s="88" t="s">
        <v>88</v>
      </c>
      <c r="B39" s="94" t="s">
        <v>112</v>
      </c>
      <c r="C39" s="84">
        <f t="shared" si="0"/>
        <v>450</v>
      </c>
      <c r="D39" s="87"/>
      <c r="E39" s="87">
        <v>450</v>
      </c>
      <c r="F39" s="87"/>
    </row>
    <row r="40" spans="1:6" s="80" customFormat="1" ht="30">
      <c r="A40" s="88" t="s">
        <v>89</v>
      </c>
      <c r="B40" s="94" t="s">
        <v>113</v>
      </c>
      <c r="C40" s="84">
        <f t="shared" si="0"/>
        <v>450</v>
      </c>
      <c r="D40" s="87"/>
      <c r="E40" s="87">
        <v>450</v>
      </c>
      <c r="F40" s="87"/>
    </row>
    <row r="41" spans="1:6" s="80" customFormat="1" ht="32.25" customHeight="1">
      <c r="A41" s="88" t="s">
        <v>90</v>
      </c>
      <c r="B41" s="94" t="s">
        <v>114</v>
      </c>
      <c r="C41" s="84">
        <f t="shared" si="0"/>
        <v>450</v>
      </c>
      <c r="D41" s="87"/>
      <c r="E41" s="87">
        <v>450</v>
      </c>
      <c r="F41" s="87"/>
    </row>
    <row r="42" spans="1:6" s="80" customFormat="1" ht="44.25" customHeight="1">
      <c r="A42" s="88" t="s">
        <v>91</v>
      </c>
      <c r="B42" s="94" t="s">
        <v>115</v>
      </c>
      <c r="C42" s="84">
        <f t="shared" si="0"/>
        <v>1441.884</v>
      </c>
      <c r="D42" s="87">
        <v>1009.32</v>
      </c>
      <c r="E42" s="87">
        <v>288.38</v>
      </c>
      <c r="F42" s="87">
        <v>144.184</v>
      </c>
    </row>
    <row r="43" spans="1:6" s="80" customFormat="1" ht="44.25" customHeight="1">
      <c r="A43" s="88" t="s">
        <v>163</v>
      </c>
      <c r="B43" s="94" t="s">
        <v>161</v>
      </c>
      <c r="C43" s="84">
        <f t="shared" si="0"/>
        <v>198</v>
      </c>
      <c r="D43" s="87"/>
      <c r="E43" s="87">
        <v>198</v>
      </c>
      <c r="F43" s="87"/>
    </row>
    <row r="44" spans="1:6" s="80" customFormat="1" ht="33.75" customHeight="1">
      <c r="A44" s="88" t="s">
        <v>164</v>
      </c>
      <c r="B44" s="94" t="s">
        <v>165</v>
      </c>
      <c r="C44" s="84">
        <f t="shared" si="0"/>
        <v>500</v>
      </c>
      <c r="D44" s="87"/>
      <c r="E44" s="87">
        <v>500</v>
      </c>
      <c r="F44" s="87"/>
    </row>
    <row r="45" spans="1:6" s="80" customFormat="1" ht="15">
      <c r="A45" s="90"/>
      <c r="B45" s="91" t="s">
        <v>37</v>
      </c>
      <c r="C45" s="92">
        <f>SUM(C8:C44)</f>
        <v>119052.804</v>
      </c>
      <c r="D45" s="92">
        <f>SUM(D8:D44)</f>
        <v>78842.56</v>
      </c>
      <c r="E45" s="92">
        <f>SUM(E8:E44)</f>
        <v>36386.93</v>
      </c>
      <c r="F45" s="92">
        <f>SUM(F8:F44)</f>
        <v>3823.314</v>
      </c>
    </row>
    <row r="48" spans="1:6" ht="18.75">
      <c r="A48" s="9" t="s">
        <v>135</v>
      </c>
      <c r="C48" s="16"/>
      <c r="D48" s="9"/>
      <c r="E48" s="9"/>
      <c r="F48" s="102" t="s">
        <v>136</v>
      </c>
    </row>
    <row r="49" spans="1:6" ht="18.75">
      <c r="A49" s="9"/>
      <c r="C49" s="16"/>
      <c r="D49" s="9"/>
      <c r="E49" s="9"/>
      <c r="F49" s="17"/>
    </row>
    <row r="50" spans="1:6" ht="18.75">
      <c r="A50" s="27" t="s">
        <v>66</v>
      </c>
      <c r="C50" s="27"/>
      <c r="D50" s="27"/>
      <c r="E50" s="27"/>
      <c r="F50" s="27" t="s">
        <v>137</v>
      </c>
    </row>
  </sheetData>
  <mergeCells count="7">
    <mergeCell ref="D1:F1"/>
    <mergeCell ref="A2:F2"/>
    <mergeCell ref="A4:A6"/>
    <mergeCell ref="B4:B6"/>
    <mergeCell ref="C4:F4"/>
    <mergeCell ref="C5:C6"/>
    <mergeCell ref="D5:F5"/>
  </mergeCells>
  <printOptions/>
  <pageMargins left="0.7874015748031497" right="0.1968503937007874" top="0.3937007874015748" bottom="0.1968503937007874" header="0.5118110236220472" footer="0.5118110236220472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коммунального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Неведров Дмитрий</dc:creator>
  <cp:keywords/>
  <dc:description/>
  <cp:lastModifiedBy>Компьютер</cp:lastModifiedBy>
  <cp:lastPrinted>2016-06-29T08:45:19Z</cp:lastPrinted>
  <dcterms:created xsi:type="dcterms:W3CDTF">2007-11-22T12:03:07Z</dcterms:created>
  <dcterms:modified xsi:type="dcterms:W3CDTF">2016-06-29T08:45:49Z</dcterms:modified>
  <cp:category/>
  <cp:version/>
  <cp:contentType/>
  <cp:contentStatus/>
</cp:coreProperties>
</file>