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9335" windowHeight="7755" firstSheet="13" activeTab="17"/>
  </bookViews>
  <sheets>
    <sheet name="Додаток 1" sheetId="1" r:id="rId1"/>
    <sheet name="Додаток 2.0160" sheetId="2" r:id="rId2"/>
    <sheet name="Додаток 2.3242" sheetId="3" r:id="rId3"/>
    <sheet name="Додаток 2.6013" sheetId="4" r:id="rId4"/>
    <sheet name="Додаток 2.6015" sheetId="5" r:id="rId5"/>
    <sheet name="Додаток 2.6017" sheetId="6" r:id="rId6"/>
    <sheet name="Додаток 2.6030" sheetId="7" r:id="rId7"/>
    <sheet name="Додаток 2.6072" sheetId="8" r:id="rId8"/>
    <sheet name="Додаток 2.6083" sheetId="9" r:id="rId9"/>
    <sheet name="Додаток 2.6090" sheetId="10" r:id="rId10"/>
    <sheet name="Додаток 2.7426" sheetId="11" r:id="rId11"/>
    <sheet name="Додаток 2.7461" sheetId="12" r:id="rId12"/>
    <sheet name="Додаток 2.7640" sheetId="13" r:id="rId13"/>
    <sheet name="Додаток 2.7670" sheetId="14" r:id="rId14"/>
    <sheet name="Додаток 2.8110" sheetId="15" r:id="rId15"/>
    <sheet name="Додаток 2.8311" sheetId="16" r:id="rId16"/>
    <sheet name="Додаток 2.8313" sheetId="17" r:id="rId17"/>
    <sheet name="Додаток 3" sheetId="18" r:id="rId18"/>
    <sheet name="Додаток 4" sheetId="19" r:id="rId19"/>
  </sheets>
  <definedNames>
    <definedName name="_xlnm.Print_Titles" localSheetId="0">'Додаток 1'!$13:$13</definedName>
    <definedName name="_xlnm.Print_Titles" localSheetId="1">'Додаток 2.0160'!$18:$18</definedName>
    <definedName name="_xlnm.Print_Titles" localSheetId="2">'Додаток 2.3242'!$18:$18</definedName>
    <definedName name="_xlnm.Print_Titles" localSheetId="3">'Додаток 2.6013'!$18:$18</definedName>
    <definedName name="_xlnm.Print_Titles" localSheetId="4">'Додаток 2.6015'!$18:$18</definedName>
    <definedName name="_xlnm.Print_Titles" localSheetId="6">'Додаток 2.6030'!$18:$18</definedName>
    <definedName name="_xlnm.Print_Titles" localSheetId="7">'Додаток 2.6072'!$18:$18</definedName>
    <definedName name="_xlnm.Print_Titles" localSheetId="8">'Додаток 2.6083'!$18:$18</definedName>
    <definedName name="_xlnm.Print_Titles" localSheetId="10">'Додаток 2.7426'!$17:$17</definedName>
    <definedName name="_xlnm.Print_Titles" localSheetId="11">'Додаток 2.7461'!$18:$18</definedName>
    <definedName name="_xlnm.Print_Titles" localSheetId="12">'Додаток 2.7640'!$18:$18</definedName>
    <definedName name="_xlnm.Print_Titles" localSheetId="13">'Додаток 2.7670'!$18:$18</definedName>
    <definedName name="_xlnm.Print_Titles" localSheetId="14">'Додаток 2.8110'!$17:$17</definedName>
    <definedName name="_xlnm.Print_Titles" localSheetId="15">'Додаток 2.8311'!$17:$17</definedName>
    <definedName name="_xlnm.Print_Titles" localSheetId="16">'Додаток 2.8313'!$17:$17</definedName>
    <definedName name="_xlnm.Print_Titles" localSheetId="17">'Додаток 3'!$15:$15</definedName>
    <definedName name="_xlnm.Print_Titles" localSheetId="18">'Додаток 4'!$12:$12</definedName>
  </definedNames>
  <calcPr fullCalcOnLoad="1"/>
</workbook>
</file>

<file path=xl/sharedStrings.xml><?xml version="1.0" encoding="utf-8"?>
<sst xmlns="http://schemas.openxmlformats.org/spreadsheetml/2006/main" count="1534" uniqueCount="418">
  <si>
    <t>(найменування головного розпорядника коштів державного бюджету)</t>
  </si>
  <si>
    <t>Код програмної класифікації видатків та кредитування бюджету / код економічної класифікації видатків бюджету або код кредитування бюджету </t>
  </si>
  <si>
    <t>Код функціональної класифікації видатків та кредитування бюджету </t>
  </si>
  <si>
    <t>Найменування згідно з програмною класифікацією видатків та кредитування бюджету </t>
  </si>
  <si>
    <t>(тис. грн.)</t>
  </si>
  <si>
    <t>в т. ч. за бюджетними програмами</t>
  </si>
  <si>
    <t>загальний фонд</t>
  </si>
  <si>
    <t>(підпис)</t>
  </si>
  <si>
    <t>(ініціали і прізвище) </t>
  </si>
  <si>
    <t>Виконано за звітний період </t>
  </si>
  <si>
    <t>Затверджено на звітний період </t>
  </si>
  <si>
    <t>спеціальний фонд</t>
  </si>
  <si>
    <t>разом </t>
  </si>
  <si>
    <t>Код програмної класифікації видатків та кредитування бюджету </t>
  </si>
  <si>
    <t>Всього</t>
  </si>
  <si>
    <t>Назва інвестиційної програми (проекту) </t>
  </si>
  <si>
    <t xml:space="preserve">    Загальний фонд</t>
  </si>
  <si>
    <t>Спеціальний фонд</t>
  </si>
  <si>
    <t>Разом</t>
  </si>
  <si>
    <t xml:space="preserve">               (тис. грн.)</t>
  </si>
  <si>
    <t>ЗАТВЕРДЖЕНО</t>
  </si>
  <si>
    <t>Наказ Міністерства фінансів України</t>
  </si>
  <si>
    <t>від 01.12.2010 №1489</t>
  </si>
  <si>
    <t>ІНФОРМАЦІЯ</t>
  </si>
  <si>
    <t>про виконання результативних показників,</t>
  </si>
  <si>
    <t>що характеризують виконання бюджетної програми</t>
  </si>
  <si>
    <t>№ з/п</t>
  </si>
  <si>
    <t>Показники</t>
  </si>
  <si>
    <t>Джерело інформації</t>
  </si>
  <si>
    <t>Затверджено паспортом бюджетної програми на звітний період</t>
  </si>
  <si>
    <t>Виконано за звітний період</t>
  </si>
  <si>
    <t>Відхилення</t>
  </si>
  <si>
    <t>разом</t>
  </si>
  <si>
    <t>од.</t>
  </si>
  <si>
    <t xml:space="preserve">                                              ЗАТВЕРДЖЕНО</t>
  </si>
  <si>
    <t>Інформація                                                                                                                                                                                                                                                                                                                                   про виконання видатків на реалізацію інвестиційних програм (проектів),                                                                                                                                                                                                                                                                               які виконуються в межах бюджетної програми</t>
  </si>
  <si>
    <t xml:space="preserve">                                 ЗАТВЕРДЖЕНО</t>
  </si>
  <si>
    <t>Інформація</t>
  </si>
  <si>
    <t>які виконуються в межах бюджетної програми</t>
  </si>
  <si>
    <t>%</t>
  </si>
  <si>
    <t>за 2018 рік</t>
  </si>
  <si>
    <t>касове виконання за 2018 рік</t>
  </si>
  <si>
    <t xml:space="preserve"> 
план на 2018 рік 
з урахуванням внесених змін 
</t>
  </si>
  <si>
    <t>0111</t>
  </si>
  <si>
    <t>Нарахування на оплату праці</t>
  </si>
  <si>
    <t>Оплата праці</t>
  </si>
  <si>
    <t>Предмети, матеріали, обладнання та інвентар</t>
  </si>
  <si>
    <t>Оплата послуг (крім комунальних)</t>
  </si>
  <si>
    <t>Видатки на відрядження</t>
  </si>
  <si>
    <t>Оплата водопостачання та водовідведення</t>
  </si>
  <si>
    <t>Оплата електроенергії</t>
  </si>
  <si>
    <t>Оплата комунальних послуг та енергоносіїв</t>
  </si>
  <si>
    <t>Дослідження і розробки, окремі заходи по реалізації державних (регіональних) програм</t>
  </si>
  <si>
    <t xml:space="preserve">Інформація  </t>
  </si>
  <si>
    <t>про бюджет за бюджетними програмами
з деталізацією за кодами економічної класифікації видатків бюджету                                                                                                                                                                                                                                                                                                                                                                                    або класифікації кредитування бюджету</t>
  </si>
  <si>
    <t xml:space="preserve">(код програмної класифікації та кредитування бюджету)                                                                             </t>
  </si>
  <si>
    <t>(назва бюджетної програми)</t>
  </si>
  <si>
    <t xml:space="preserve">Керівництво і управління у відповідній сфері у містах (місті Києві), селищах, селах, об'єднаних територіальних громадах </t>
  </si>
  <si>
    <t>Інші видатки</t>
  </si>
  <si>
    <t>Керівництво і управління у відповідній сфері у містах (місті Кієві), селищах, селах, об'єднаних територіальних громад</t>
  </si>
  <si>
    <t>Оплата природного газу</t>
  </si>
  <si>
    <t xml:space="preserve"> Інші заходи у сфері соціального захисту і соціального забезпечення</t>
  </si>
  <si>
    <t>1090</t>
  </si>
  <si>
    <t>Інші виплати населенню</t>
  </si>
  <si>
    <t>0620</t>
  </si>
  <si>
    <t>Забезпечення діяльності водопровідно-каналізаційного господарства</t>
  </si>
  <si>
    <t xml:space="preserve">Інші виплати населенню </t>
  </si>
  <si>
    <t>Капітальні трансферти підприємствам (установам, організаціям)</t>
  </si>
  <si>
    <t>Забезпечення надійної та безперебійної експлуатації ліфтів</t>
  </si>
  <si>
    <t>Субсидії та поточні трансферти підприємствам (установам, організаціям)</t>
  </si>
  <si>
    <t xml:space="preserve"> Інша діяльність, пов'язана з експлуатацією об'єктів житлово-комунального господарства</t>
  </si>
  <si>
    <t>Капітальний ремонт житлового фонду (приміщень)</t>
  </si>
  <si>
    <t>Організація благоустрою населених пунктів</t>
  </si>
  <si>
    <t>Придбання обладнання і предметів довгострокового користування</t>
  </si>
  <si>
    <t>0640</t>
  </si>
  <si>
    <t>Погашення різниці між фактичною вартістю теплової енергії, послуг з центрального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</si>
  <si>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Проектні, будівельно-ремонтні роботи, придбання житла та приміщень для розвитку сімейних та інших форм виховання, найближених до сімей, та забезпечення житлом дітей-сиріт, осіб з їх числа</t>
  </si>
  <si>
    <t>0610</t>
  </si>
  <si>
    <t>Капітальні трансферти населенню</t>
  </si>
  <si>
    <t>Інша діяльність у сфері житлово-комунального господарства</t>
  </si>
  <si>
    <t>Інші заходи у сфері електротранспорту</t>
  </si>
  <si>
    <t>0453</t>
  </si>
  <si>
    <t>0456</t>
  </si>
  <si>
    <t>Утримання та розвиток автомобільних доріг та дорожньої інфраструктури за рахунок коштів місцевого бюджету</t>
  </si>
  <si>
    <t>Капітальний ремонт інших об'єктів</t>
  </si>
  <si>
    <t>0470</t>
  </si>
  <si>
    <t>Заходи з енергозбереження</t>
  </si>
  <si>
    <t>0490</t>
  </si>
  <si>
    <t>Заходи із запобігання та ліквідації надзвичайних ситуацій та наслідків стихійного лиха</t>
  </si>
  <si>
    <t>0320</t>
  </si>
  <si>
    <t>0511</t>
  </si>
  <si>
    <t>Охорона та раціональне використання природних ресурсів</t>
  </si>
  <si>
    <t>Ліквідація іншого забруднення навколишнього природного середовища</t>
  </si>
  <si>
    <t>0513</t>
  </si>
  <si>
    <t>Управління з виконання політики Лисичанської міської ради в галузі житлово-комунального господарства</t>
  </si>
  <si>
    <t>(найменування головного розпорядника коштів державного (місцевого) бюджету)</t>
  </si>
  <si>
    <t>Видатки всього за головним розпорядником коштів державного (місцевого) бюджету:
в т. ч. </t>
  </si>
  <si>
    <t>Одиниця виміру</t>
  </si>
  <si>
    <t>1210160</t>
  </si>
  <si>
    <t>обсяг видатків</t>
  </si>
  <si>
    <t>кількість штатних працівників</t>
  </si>
  <si>
    <t>кількість отриманих листів, звернень, заяв, скарг</t>
  </si>
  <si>
    <t>кількість прийнятих нормативно-правових актів</t>
  </si>
  <si>
    <t xml:space="preserve"> Затрат </t>
  </si>
  <si>
    <t>Продукту</t>
  </si>
  <si>
    <t xml:space="preserve">Ефективності </t>
  </si>
  <si>
    <t>кількість виконаних листів, звернень, заяв, 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</si>
  <si>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</si>
  <si>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</si>
  <si>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динаміка зростання виконаних листів, звернень, заяв, скарг відповідно до попереднього року</t>
  </si>
  <si>
    <t xml:space="preserve">Якості </t>
  </si>
  <si>
    <t>Завдання: Забезпечення виконання наданих законодавством повноважень</t>
  </si>
  <si>
    <t xml:space="preserve">Завдання: Погашення кредиторської заборгованості </t>
  </si>
  <si>
    <t>грн</t>
  </si>
  <si>
    <t>звіт управління</t>
  </si>
  <si>
    <t>розрахунок</t>
  </si>
  <si>
    <t>журнали обліку документації</t>
  </si>
  <si>
    <t>штатний розпис</t>
  </si>
  <si>
    <t>рішення міської ради</t>
  </si>
  <si>
    <t>1213242</t>
  </si>
  <si>
    <t>Інші заходи у сфері соціального захисту і соціального забезпечення</t>
  </si>
  <si>
    <t>Завдання: Реалізація забезпечення функціонування органів самоорганізації населення шляхом виплат заохочення головам будинкових комітетів</t>
  </si>
  <si>
    <t>кількість будинкових комітетів</t>
  </si>
  <si>
    <t>кількість виплачених заохочень головам будинкових комітетів</t>
  </si>
  <si>
    <t>середня сума заохочення на один орган самоорганізації</t>
  </si>
  <si>
    <t>динаміка середньої виплати у порівнянні з попереднім роком</t>
  </si>
  <si>
    <t>Журнал реєстрації будинкових комітетів</t>
  </si>
  <si>
    <t>грн.</t>
  </si>
  <si>
    <t>відст.</t>
  </si>
  <si>
    <t>1216013</t>
  </si>
  <si>
    <t>Завдання: Здійснення заходів направлених на зниження витрат енергоносіїв при наданні послуг з водопостачання</t>
  </si>
  <si>
    <t>придбання частотного перетворювача 800кВт 6000v</t>
  </si>
  <si>
    <t>кількість обладнання, яке потрібно придбати</t>
  </si>
  <si>
    <t>кількість обладнання, яке планується придбати</t>
  </si>
  <si>
    <t>середня витрата на придбання 1 од. обладнання</t>
  </si>
  <si>
    <t>Питома вага кількості придбаного обладнання до запланованої кількості</t>
  </si>
  <si>
    <t>Завдання: Здійснення заходів із забезпечення населення питною водою належної якості</t>
  </si>
  <si>
    <t>придбання мотопомпи бензинової</t>
  </si>
  <si>
    <t>придбання генератора дизельного</t>
  </si>
  <si>
    <t>кількість заходів</t>
  </si>
  <si>
    <t>середні витрати на придбання 1 од. обладнання</t>
  </si>
  <si>
    <t>динаміка кількості заходів порівняно з поаереднім роком</t>
  </si>
  <si>
    <t>лист балансоутримувача</t>
  </si>
  <si>
    <t>1216015</t>
  </si>
  <si>
    <t>Завдання: Проведення періодичного технічного огляду та експертного обстеження ліфтів</t>
  </si>
  <si>
    <t>кількість ліфтів, які потребують проведення періодичного технічного огляду та експертного обстеження</t>
  </si>
  <si>
    <t>кількість ліфтів, щодо яких проведено періодичний технічний огляд та експертне обстеження</t>
  </si>
  <si>
    <t>середньорічні витрати на проведення періодичного технічного огляду та експертного обстеження 1 ліфта</t>
  </si>
  <si>
    <t>питома вага кількості ліфтів, на яких проведено періодичний технічний огляд та експертне обстеження, до кількості ліфтів, які потребують таких робіт</t>
  </si>
  <si>
    <t>Завдання: Проведення капітального ремонту ліфтів</t>
  </si>
  <si>
    <t>капітальний ремонт ліфтів</t>
  </si>
  <si>
    <t>кількість ліфтів, що потребують капітального ремонту</t>
  </si>
  <si>
    <t>кількість ліфтіф, на яких планується капітальний ремонт</t>
  </si>
  <si>
    <t>середні витрати на ремонт 1 ліфта</t>
  </si>
  <si>
    <t>питома вага кількості, на яких планується проведення капітального ремонту, до кількості, що потребують капітального ремонту</t>
  </si>
  <si>
    <t>Плановий перелік</t>
  </si>
  <si>
    <t>акт виконаних робіт/послуг</t>
  </si>
  <si>
    <t>зведений кошторисний розрахунок</t>
  </si>
  <si>
    <t>дефектний акт</t>
  </si>
  <si>
    <t>Завдання: Проведення робіт по обстеженню раніше існуючих шахт ліфтів з метою встановлення можливості подальшої експлуатації</t>
  </si>
  <si>
    <t>обсяг видатків всього, в т.ч.</t>
  </si>
  <si>
    <t>обстеження раніше існуючої шахти ліфта за адресою: м. Лисичанськ, вул. Московська, буд. 167 (під'їзд 3), з метою встановлення можливості подальшої експлуатації</t>
  </si>
  <si>
    <t>кількість шахт ліфтів, які потребують обстеження з метою встановлення можливості подальшої експлуатації</t>
  </si>
  <si>
    <t>кількість шахт ліфтів, які планується обстежити з метою встановлення можливості подальшої експлуатації</t>
  </si>
  <si>
    <t>середня сума витрат на обстеження 1 шахти ліфта</t>
  </si>
  <si>
    <t>питома вага обстежених шахт ліфтів до запланованої кількості</t>
  </si>
  <si>
    <t>Інша діяльність, пов'язана з експлуатацією об'єктів житлово-комунального господарства</t>
  </si>
  <si>
    <t>1216017</t>
  </si>
  <si>
    <t>Завдання: Організація проведення громадських робіт по благоустрою прибудинкових територій шляхом залучення безробітних осіб</t>
  </si>
  <si>
    <t>кількість безробітних осіб, яких планується залучити до громадських робіт по благоустрою прибудинкових територій</t>
  </si>
  <si>
    <t>середньо річні витрати на залучення до громадських робіт з благоустрою прибудинкових територій 1 безробітної особи</t>
  </si>
  <si>
    <t>питома вага фактично залучених безробітних осіб до громадських робіт до запланованої кількості</t>
  </si>
  <si>
    <t>Завдання: Проведення капітального ремонту житлових будинків</t>
  </si>
  <si>
    <t>обстеження та виготовлення проектно-кошторисної документації для виконання капітального ремонту житлового будинку</t>
  </si>
  <si>
    <t>капітальний ремонт м'якої покрівлі житлових будинків</t>
  </si>
  <si>
    <t>кількість житлового фонду (будинків), що потребують обстеження та виготовлення проектно-кошторисної документації на капітальний ремонт</t>
  </si>
  <si>
    <t>обсяг об'єктів житлового фонду (будинків), що потребують ремонту (площа покрівель)</t>
  </si>
  <si>
    <t>кількість житлового фонду (будинків), на яких планується проведення обстеження та виготовлення проектно-кошторисної документації на капітальний ремонт</t>
  </si>
  <si>
    <t>обсяг об'єктів житлового фонду (будинків), на яких планується капітальний ремонт (площа покрівель)</t>
  </si>
  <si>
    <t>середні витрати на обстеження та виготовлення проектро-кошторисної документації на капітальний ремонт 1 об'єкту</t>
  </si>
  <si>
    <t>середні витрати на капітальний ремонт 1 кв. м. покрівлі</t>
  </si>
  <si>
    <t>питома вага кількості об'єктів житлового фонду (будинків), на яких планується проведення обстеження та виготовлення проектно-кошторисної документації на капітальний ремонт, до кількості об'єктів (будинків), що потребують виконання таких робіт</t>
  </si>
  <si>
    <t>питома вага обсягу об'єктів житлового фонду (площі покрівель), на яких планується проведення капітального ремонту, до обсягу, що потребує капітального ремонту</t>
  </si>
  <si>
    <t>Завдання: Проведення заходів щодо списання аварійного житлового будинку № 17 кв. Східний (Жовтневої революції) м. Лисичанська після демонтажу</t>
  </si>
  <si>
    <t>обстеження елементів окремих конструкцій для повторного використання</t>
  </si>
  <si>
    <t>кількість необхідних обстежень окремих конструкцій для повторного використання</t>
  </si>
  <si>
    <t>кількість обстежень окремих конструкцій для повторного використання, які планується провести</t>
  </si>
  <si>
    <t>середня сума витрат на 1 обстеження окремих конструкцій для повторного використання</t>
  </si>
  <si>
    <t>комерційна пропозиція</t>
  </si>
  <si>
    <t>кв.м.</t>
  </si>
  <si>
    <t>питома вага проведення обстежень окремих конструкцій для повторного використання до запланованої кількості</t>
  </si>
  <si>
    <t>1216030</t>
  </si>
  <si>
    <t>Завдання: Послуги по санітарному очищенню і прибиранню міста</t>
  </si>
  <si>
    <t>Завдання: Збереження та утримання на належному рівні зеленої зони населеного пункту та поліпшення його екологічних умов</t>
  </si>
  <si>
    <t>Завдання: Утримання в належному стані земель водного фонду (пляжів, зон відпочинку тощо)</t>
  </si>
  <si>
    <t>Завдання: Забезпечення благоустрою та утримання діючих кладовищ міста</t>
  </si>
  <si>
    <t>Завдання: Забезпечення функціонування мереж зовнішнього освітлення</t>
  </si>
  <si>
    <t>Завдання: Послуги з постачання та транспортування природного газу на "Вічні вогні" на братських могилах</t>
  </si>
  <si>
    <t>Завдання: Організація проведення громадських робіт по благоустрою міста та діючих міських кладовищ шляхом залучення безробітних осіб</t>
  </si>
  <si>
    <t>Завдання: Забезпечення оновлення об'єктів дорожнього господарства</t>
  </si>
  <si>
    <t>регулювання чисельності безпритульних тварин</t>
  </si>
  <si>
    <t>вивіз несанкціонованих звалищ</t>
  </si>
  <si>
    <t>утримання тротуарів</t>
  </si>
  <si>
    <t>кількість тварин, які планується відловити</t>
  </si>
  <si>
    <t>обсяг відходів, які планується вивезти з несанкціонованих звалищ</t>
  </si>
  <si>
    <t>площа утримання тротуарів</t>
  </si>
  <si>
    <t>середньорічні витрати на відлов 1 безпритульної тварини</t>
  </si>
  <si>
    <t>середньорічні витрати на вивезення 1м3 з несанкціонованих звалищ</t>
  </si>
  <si>
    <t>середня вартість утримання тротуарів за 1 кв.м</t>
  </si>
  <si>
    <t>питома вага кількості відловлених тварин до запланованої кількості</t>
  </si>
  <si>
    <t>питома вага обсягу вивезених відходів до запланованого обсягу</t>
  </si>
  <si>
    <t>питома вага площі тротуарів, які утримувались (прибирались), до запланованої площі</t>
  </si>
  <si>
    <t>обсяг видатків на утримання та поточний ремонт зелених насаджень</t>
  </si>
  <si>
    <t>площа території об'єктів зеленого господарства, яка підлягає догляду</t>
  </si>
  <si>
    <t>територія об'єктів зеленого господарства, на якій планується догляд</t>
  </si>
  <si>
    <t>середні витрати на утримання (догляд) 1 м.кв газону</t>
  </si>
  <si>
    <t>середні витрати на видалення 1 дерева</t>
  </si>
  <si>
    <t>середні витрати на догляд 1 дерева</t>
  </si>
  <si>
    <t>середні витрати на догляд 1 м.кв квітників</t>
  </si>
  <si>
    <t>середні витрати на поточний ремонт 1 м.кв газону</t>
  </si>
  <si>
    <t>середні витрати на поточний ремонт 1 м.кв квітників</t>
  </si>
  <si>
    <t>середні витрати на посадку дерев та кущів на 1 од.</t>
  </si>
  <si>
    <t>середні витрати на утримання малих архітектурних форм на 1 од.</t>
  </si>
  <si>
    <t>питома вага площі зелених насаджень, які утримуються, до запланованої площі</t>
  </si>
  <si>
    <t>питома вага відновлених зелених насаджень у загальній кількості зелених насаджень, що потребують оновлення</t>
  </si>
  <si>
    <t>обсяг видатків на утримання об'єкта благоустрою (водний об'єкт) по вул. Клубна, район 2-го виробництва ПАТ Лисичанський склозавод "Пролетарій"</t>
  </si>
  <si>
    <t>площа земель водного фонду, які потребують благоустрою</t>
  </si>
  <si>
    <t xml:space="preserve">кількість об'єктів благоустрою (водних об'єктів), які планується утримувати </t>
  </si>
  <si>
    <t>площа земель водного фонду, на якій планується здійснити благоустрій</t>
  </si>
  <si>
    <t>середньо річні витрати на утримання 1 об'єкту благоустрою (водного об'єкту)</t>
  </si>
  <si>
    <t>середні витрати на утримання 1 га площі земель водного фонду</t>
  </si>
  <si>
    <t>питома вага виконаних послуг до запланованої кількості утримання об'єктів благоустрою (водних об'єктів)</t>
  </si>
  <si>
    <t>питома вага площі земель водного фонду, на яких буде здійснений благоустрій, у загальній площі земель водного фонду, які потребують благоустрою</t>
  </si>
  <si>
    <t>загальна площа кладовищ, що потребує благоустрою та утримання</t>
  </si>
  <si>
    <t>площа кладовищ, благоустрій та утримання яких планується здійснювати</t>
  </si>
  <si>
    <t>середньорічні витрати на благоустрій та утримання 1 га кладовища</t>
  </si>
  <si>
    <t>питома вага площі кладовищ, благоустрій та утримання яких планується здійснювати, у загальній площі діючих кладовищ</t>
  </si>
  <si>
    <t>послуги по  утриманню ліній зовнішнього освітлення</t>
  </si>
  <si>
    <t>енергопостачання ліній зовнішнього освітлення міста</t>
  </si>
  <si>
    <t xml:space="preserve">кількість світлоточок, які знаходяться на утриманні </t>
  </si>
  <si>
    <t xml:space="preserve">середні витрати споживання електроенергії </t>
  </si>
  <si>
    <t>середні витрати на утримання 1 світлоточки ліній зовнішнього освітлення</t>
  </si>
  <si>
    <t xml:space="preserve">середні витрати на споживання 1 кВт електроенергії </t>
  </si>
  <si>
    <t>динаміка рівня освітлення вулиць</t>
  </si>
  <si>
    <t>питома вага утриманих світлоточок до загальної наявної кількості</t>
  </si>
  <si>
    <t xml:space="preserve">обсяг видатків </t>
  </si>
  <si>
    <t>кількість "Вічних вогнів", на яких планується постачання природного газу</t>
  </si>
  <si>
    <t>кількість природного газу, який постачається на "Вічні вогні"</t>
  </si>
  <si>
    <t xml:space="preserve">середні витрати на постачання 1м3 природного газу </t>
  </si>
  <si>
    <t>динаміка середніх витрат на 1м3 природного газу, який постачається на "Вічні вогні" порівняно з попереднім роком</t>
  </si>
  <si>
    <t>кількість безробітних осіб, яких планується залучити до громадських робіт по благоустрою міста та діючих міських кладовищ</t>
  </si>
  <si>
    <t>середньо річні витрати на залучення до громадських робіт з благоустрою міста та діючих міських кладовищ 1 безробітної особи</t>
  </si>
  <si>
    <t>придбання зупинок громадського транспорту</t>
  </si>
  <si>
    <t>кількість громадських зупинок, які необхідно придбати</t>
  </si>
  <si>
    <t>кількість громадських зупинок, які планується придбати</t>
  </si>
  <si>
    <t>середні витрати на придбання 1 зупинки громадського транспорту</t>
  </si>
  <si>
    <t>питома вага кількості громадських зупинок, які необхідно придбати, до запланованої кількості</t>
  </si>
  <si>
    <t>м3</t>
  </si>
  <si>
    <t>тис. кв.м.</t>
  </si>
  <si>
    <t>План робіт</t>
  </si>
  <si>
    <t>Перелік тротуарів</t>
  </si>
  <si>
    <t>інвентаризація зелених насаджень</t>
  </si>
  <si>
    <t>га</t>
  </si>
  <si>
    <t>інвентаризаційні відомості</t>
  </si>
  <si>
    <t>тис. грн.</t>
  </si>
  <si>
    <t>тис. кВт</t>
  </si>
  <si>
    <t>акт інвентаризації</t>
  </si>
  <si>
    <t>тис.м3</t>
  </si>
  <si>
    <t>звернення громадян</t>
  </si>
  <si>
    <t>1216072</t>
  </si>
  <si>
    <t>Завдання: Погашення заборгованості з різниці в тарифах на теплову енергію, послуги з централізованого водопостачання та водовідведення</t>
  </si>
  <si>
    <t>кількість підприємств, яким планується надання трансферту</t>
  </si>
  <si>
    <t>середня сума трансферту на одне підприємство</t>
  </si>
  <si>
    <t>відсоток погашеної заборгованості з різниці в тарифах до нарахованої</t>
  </si>
  <si>
    <t>службове розпорядження Департаменту фінансів ЛОДА-ЛОВЦА від 09.11.2018 № 812</t>
  </si>
  <si>
    <t xml:space="preserve"> договір про організацію взаєморозрахунків</t>
  </si>
  <si>
    <t>1216083</t>
  </si>
  <si>
    <t>Завдання: Здійснення заходів щодо забезпечення дітей-сиріт, осіб з їх числа впорядкованим житлом</t>
  </si>
  <si>
    <t>обсяг видатків на придбання житла</t>
  </si>
  <si>
    <t>кількість квартир, які планується придбати</t>
  </si>
  <si>
    <t>середні витрати на придбання 1 квартири</t>
  </si>
  <si>
    <t>динаміка кількості придбаних квартир порівняно з попереднім роком</t>
  </si>
  <si>
    <t>1216090</t>
  </si>
  <si>
    <t>Завдання: Організація поховання померлих одиноких громадян</t>
  </si>
  <si>
    <t>службове розпорядження Департаменту фінансів ЛОДА від 25.06.2018 № 394 "Про розподіл субвенції", розпорядження начальника фінуправління від 06.08.2018р., від 18.09.2018р., 28.09.2018р., 12.11.2018р., 22.11.2018р.</t>
  </si>
  <si>
    <t>протоколи №№ 1, 4, 5, 6, 7, 8 засідання комісії ЛОДА з питань визначення напрямів та об’єктів, на які буде спрямовано субвенцію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забезпечених житлом дітей-сиріт, осіб з їх числа від 18.06.2018р., від 25.07.2018р., від 17.08.2019р., від 19.09.2018р., від 29.10.2018р., від 20.11.2018р.</t>
  </si>
  <si>
    <t>кількість планових поховань померлих одиноких громадян</t>
  </si>
  <si>
    <t>середньорічні витрати на 1 поховання</t>
  </si>
  <si>
    <t>динаміка середньорічних витрат на 1 поховання померлого одинокого у порівнянні з попереднім роком</t>
  </si>
  <si>
    <t>1217426</t>
  </si>
  <si>
    <t xml:space="preserve"> Інші заходи у сфері електротранспорту</t>
  </si>
  <si>
    <t>Завдання: Забезпечення підтримки КП ЛМР "Електроавтотранс" для надання послуг з перевезення пасажирів міським електротранспортом</t>
  </si>
  <si>
    <t>кількість комунальних підприємств по перевезенню пасажирів міським електроавтотранспортом, які потребують підтримки</t>
  </si>
  <si>
    <t>кількість комунальних підприємств по перевезенню пасажирів міським електроавтотранспортом, яким планується надання фінансової підтримки потребують підтримки</t>
  </si>
  <si>
    <t>середня сума підтримки одного збиткового підприємства</t>
  </si>
  <si>
    <t>відсоток кількості комунальних підприємств, яким планується надання підтримки, до кількості комунальних підприємств, які її потребують</t>
  </si>
  <si>
    <t>кількість безробітних осіб, яких планується залучити до громадських робіт задля забезпечення перевезень пасажирів міським електротранспортом</t>
  </si>
  <si>
    <t>середньорічні витрати на залучення до громадських робіт задля забезпечення перевезень пасажирів міським електротранспортом 1 безробітної особи</t>
  </si>
  <si>
    <t>звіт комунального підприємства</t>
  </si>
  <si>
    <t>заявка комунального підприємства</t>
  </si>
  <si>
    <t>Завдання: Організація проведення громадських робіт задля забезпечення перевезень пасажирів міським електротранспортом шляхом залучення безробітних осіб</t>
  </si>
  <si>
    <t>1217461</t>
  </si>
  <si>
    <t>Завдання: Забезпечення утримання об'єктів транспортної інфраструктури</t>
  </si>
  <si>
    <t>Завдання: Проведення поточного ремонту об'єктів транспортної інфраструктури</t>
  </si>
  <si>
    <t>Завдання: Проведення капітального ремонту об'єктів транспортної інфраструктури</t>
  </si>
  <si>
    <t>обсяг видатків в т.ч.</t>
  </si>
  <si>
    <t>утримання автодоріг</t>
  </si>
  <si>
    <t>утримання світлофорних об'єктів</t>
  </si>
  <si>
    <t>енергопостачання світлофорних об'єктів</t>
  </si>
  <si>
    <t>нанесення дорожньої розмітки</t>
  </si>
  <si>
    <t>кількість діючих світлофорних об'єктів, які  планується  утримувати, од.</t>
  </si>
  <si>
    <t>середні витрати на утримання 1 світлофорного об'єкту</t>
  </si>
  <si>
    <t>середні витрати на утримання 1 км доріг</t>
  </si>
  <si>
    <t>середні витрати на нанесення 1 м2 дорожньої розмітки</t>
  </si>
  <si>
    <t>середня вартість утримання одного об'єкта транспортної інфраструктури</t>
  </si>
  <si>
    <t>динаміка кількості світлофорних об'єктів, що утримуються, порівняно з попереднім роком</t>
  </si>
  <si>
    <t>темп зростання середніх витрат на споживання 1 кВт електроенергії  порівняно з попереднім періодом</t>
  </si>
  <si>
    <t>динаміка кількості автодоріг, що утримуються, порівняно з попереднім роком</t>
  </si>
  <si>
    <t>питома вага фактичного нанесення дорожньої розмітки до запланованого обсягу</t>
  </si>
  <si>
    <t>динаміка кількості об'єктів транспортної інфраструктури, що утримуються, порівняно з попереднім роком</t>
  </si>
  <si>
    <t>поточний ремонт автодоріг</t>
  </si>
  <si>
    <t>середня вартість 1 кв. м поточного ремонту вулично-дорожньої мережі</t>
  </si>
  <si>
    <t>динаміка відремонтованої за рахунок поточного ремонту площі вулично-дорожної мережі порівняно з попереднім роком, %</t>
  </si>
  <si>
    <t>капітальний ремонт автодоріг</t>
  </si>
  <si>
    <t>виготовлення кошторисної документації (корегування)</t>
  </si>
  <si>
    <t>кількість кошторисної документації, яку потрібно виготовити (скорегувати), од.</t>
  </si>
  <si>
    <t>площа шляхів, на яких планується провести капітальний ремонт, тис. м2</t>
  </si>
  <si>
    <t>кількість кошторисної документації, яку планується виготовити (скорегувати), од.</t>
  </si>
  <si>
    <t>середня вартість 1 кв. м капітального ремонту вулично-дорожньої мережі</t>
  </si>
  <si>
    <t>середні витрати на виготовлення кошторисної документації (корегування)</t>
  </si>
  <si>
    <t>динаміка відремонтованої за рахунок капітального ремонту площі вулично-дорожної мережі порівняно з попереднім роком</t>
  </si>
  <si>
    <t>динаміка виготовленної кошторисної документації (корегування) до запланованої кількості</t>
  </si>
  <si>
    <t>км</t>
  </si>
  <si>
    <t>м2</t>
  </si>
  <si>
    <t>тис.м2</t>
  </si>
  <si>
    <t>план робіт</t>
  </si>
  <si>
    <t>перелік доріг</t>
  </si>
  <si>
    <t>інвентаризаційна відомість</t>
  </si>
  <si>
    <t>перелік автомобільних доріг</t>
  </si>
  <si>
    <t>обсяг споживання електроенергії на світлофорні об'єкти в рік</t>
  </si>
  <si>
    <t>протяжність утримання доріг</t>
  </si>
  <si>
    <t>плановий обсяг нанесення дорожньої розмітки</t>
  </si>
  <si>
    <t>кількість об'єктів транспортної інфраструктури, які планується утримувати</t>
  </si>
  <si>
    <t>площа вулично-дорожньої мережі, всього</t>
  </si>
  <si>
    <t>площа вулично-дорожньої мережі, на яких планується провести поточний ремонт</t>
  </si>
  <si>
    <t>про виконання видатків на реалізацію місцевих цільових програм,</t>
  </si>
  <si>
    <t>Назва місцевої цільової програми</t>
  </si>
  <si>
    <t>Програма міських заходів по роботі з головами будинкових комітетів м. Лисичанська на 2018 рік</t>
  </si>
  <si>
    <t>Програма благоустрою та економічного розвитку житлово-комунального господарства м. Лисичанська на 2018 рік</t>
  </si>
  <si>
    <t>РАЗОМ:</t>
  </si>
  <si>
    <t>в тому числі</t>
  </si>
  <si>
    <t>Інша діяльність, пов’язана з експлуатацією об’єктів житлово-комунального господарства</t>
  </si>
  <si>
    <t>Програма відшкодування частини кредитів, отриманих ОСББ та громадянами на впровадження заходів енергозбереження, реконструкції і модернізації житлових будинків у м. Лисичанськ на 2018-2019 роки</t>
  </si>
  <si>
    <t>Внески до статутного капіталу суб’єктів господарювання</t>
  </si>
  <si>
    <t>Придбання частотного перетворювача 800кВт 6000v</t>
  </si>
  <si>
    <t>Придбання мотопомпи бензинової</t>
  </si>
  <si>
    <t>Придбання генератора дизельного</t>
  </si>
  <si>
    <t>Капітальний ремонт пасажирських ліфтів по об’єктах: пр. Перемоги, 94 (п.1,3,7); пр. Перемоги,109 (п.4,7,8,9); пр. Перемоги, 111 (п.1,2,6); пр. Перемоги, 113 (п.2); пр. Перемоги, 115 (п.6); пр. Перемоги, 119 (п.4,6); вул. Гарібальді, 36 (п.1,3); вул. Гетьманська,  24 (п.1,2,3); вул. ім. В.Сосюри, 354 (п.1,2); вул. ім. Г.Сковороди, 113 (п.1,5); вул. Юнацька, 80 (п.2) м. Лисичанська</t>
  </si>
  <si>
    <t>Капітальний ремонт пасажирських ліфтів по об’єктах: вул. ім. В.Сосюри, 289 (п.1,2,3,4), вул. ім. В.Сосюри, 293 (п.1,3,4), вул. ім. В.Сосюри, 295 (п.2), вул. ім. В.Сосюри, 297 (п.2), вул. ім. В.Сосюри, 366,  вул. ім. В.Сосюри, 372 (п.1), пр. Перемоги, 96 (п.1), пр. Перемоги, 100 (п.4), пр. Перемоги, 127 (п.3,6,7,8), кв. 50 років Перемоги, 1 (п.6,9) м. Лисичанська</t>
  </si>
  <si>
    <t>Капітальний ремонт пасажирських ліфтів по об’єктах: кв. Східний, 2 (п.1), кв. Східний 33 (п.1), кв. 40 років Перемоги, 2 (п.2), кв. 40 років Перемоги, 12 (п.2) м. Лисичанська</t>
  </si>
  <si>
    <t>Капітальний ремонт м’якої покрівлі житлового будинку № 48 по вул. м. Грушевського (Куйбишева) в м. Новодружеську</t>
  </si>
  <si>
    <t>Обстеження та виготовлення проектно-кошторисної документації для виконання капітального ремонту житлового будинку № 7 кв. Східний в м. Лисичанську</t>
  </si>
  <si>
    <t>Капітальний ремонт м’якої покрівлі житлового будинку № 6  кв. Східний в м. Лисичанську</t>
  </si>
  <si>
    <t>Придбання зупинок громадського транспорту</t>
  </si>
  <si>
    <t>Капітальний ремонт ділянки автодороги по вул. Жовтнева м.Лисичанськ</t>
  </si>
  <si>
    <t>Капітальний ремонт ділянки автодороги по вул. Гора Попова м.Лисичанськ</t>
  </si>
  <si>
    <t>Капітальний ремонт  автодороги по вул. К. Маркса в м.Лисичанськ</t>
  </si>
  <si>
    <t>1217670</t>
  </si>
  <si>
    <t>Поповнення статутного капіталу ЛКСП "Лисичанськводоканал"</t>
  </si>
  <si>
    <t>1218313</t>
  </si>
  <si>
    <t>Ліквідація іншого забруднення навколишнього середовища</t>
  </si>
  <si>
    <t xml:space="preserve">Завдання: Поліпшення виконання вимірювань стічних вод шляхом придбання обладнання </t>
  </si>
  <si>
    <t>заявка ЛКСП "Лисичанськводоканал"</t>
  </si>
  <si>
    <t>середні витрати на придбання 1 одиниці обладнання</t>
  </si>
  <si>
    <t>розрахунково</t>
  </si>
  <si>
    <t>питома вага придбаного обладнання до запланованої кількості</t>
  </si>
  <si>
    <t>від.</t>
  </si>
  <si>
    <t>1218311</t>
  </si>
  <si>
    <t>Завдання: Збереження на належному рівні зеленої зони населеного пункту та поліпшення його екологічних умов</t>
  </si>
  <si>
    <t xml:space="preserve">обсяг видатків на капітальний ремонт зелених насаджень </t>
  </si>
  <si>
    <t>акт обстеження</t>
  </si>
  <si>
    <t>середні витрати на капітальний ремонт 1 дерева</t>
  </si>
  <si>
    <t>питома вага виконання капітального ремонту до запланованої кількості дерев</t>
  </si>
  <si>
    <t>кількість дерев, щодо яких заплановано проведення капітального ремонту</t>
  </si>
  <si>
    <t>1218110</t>
  </si>
  <si>
    <t>Завдання: Забезпечення заходів з подалання наслідків ускладнення погодних умов на території міст Лисичанськ, Новодружеськ, Привілля</t>
  </si>
  <si>
    <t xml:space="preserve">обсяг видатків  </t>
  </si>
  <si>
    <t>придбання бензина</t>
  </si>
  <si>
    <t>заходи Програми</t>
  </si>
  <si>
    <t>придбання дизельного палива</t>
  </si>
  <si>
    <t>л</t>
  </si>
  <si>
    <t>середні витрати на придбання 1 л бензину</t>
  </si>
  <si>
    <t>середні витрати на придбання 1 л дизпалива</t>
  </si>
  <si>
    <t>питома вага придбаних паливно-мастильних матеріалів до запланованого обсягу</t>
  </si>
  <si>
    <t>обсяг бензина, який планується придбати</t>
  </si>
  <si>
    <t>протокольні доручення засідання місцевої комісії з питань ТЕБ та НС</t>
  </si>
  <si>
    <t>обсяг дизпалива, який планується придбати</t>
  </si>
  <si>
    <t>Внески до статутного капіталу суб'єктів господарювання</t>
  </si>
  <si>
    <t xml:space="preserve">Завдання: Внески до статутного капіталу суб'єктів господарювання </t>
  </si>
  <si>
    <t>обсяг грошових внесків до статутного капіталу комунальних підприємств</t>
  </si>
  <si>
    <t>результат фінансової діяльності підприємства на початок року</t>
  </si>
  <si>
    <t>кількість підприємств, які потребують фінансової підтримки</t>
  </si>
  <si>
    <t xml:space="preserve">середні витрати на внески до статутного капіталу 1 підприємства </t>
  </si>
  <si>
    <t>співвідношення суми поповнення статутного капіталу до розміру статутного капіталу на початок року</t>
  </si>
  <si>
    <t>результат фінансової діяльності підприємства на кінець року (прогноз)</t>
  </si>
  <si>
    <t>звіт ЛКСП "Лисичанськводоканал"</t>
  </si>
  <si>
    <t xml:space="preserve"> лист ЛКСП "Лисичанськводоканал"</t>
  </si>
  <si>
    <t>1217640</t>
  </si>
  <si>
    <t>Завдання: Відшкодування частини кредитів, отриманих ОСББ та громадянами на впровадження заходів енергозбереження, реконструкції і модернізації житлових будинків</t>
  </si>
  <si>
    <t>кількість будинків ОСББ та громадян, де необхідно впровадження заходів енергозбереження, реконструкції і модернізації житлових будинків</t>
  </si>
  <si>
    <t>шт.</t>
  </si>
  <si>
    <t>кількість будинків ОСББ та громадянами, де планується відшкодування частини кредиту на впровадження заходів енергозбереження, реконструкції і модернізації житлових будинків</t>
  </si>
  <si>
    <t>середня сума відшкодування на один об'єкт</t>
  </si>
  <si>
    <t>питома вага будинків ОСББ та громадян, яким проведено відшкодування до потреби</t>
  </si>
  <si>
    <t>Начальник відділу планування та економічного аналізу</t>
  </si>
  <si>
    <t>О.В.Єрьоменко</t>
  </si>
  <si>
    <t>обсяг видатків на придбання обладнання</t>
  </si>
  <si>
    <t>Програми регулювання чисельності безпритульних тварин на території м. Лисичанська на 2017 - 2020 роки</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</si>
</sst>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00"/>
    <numFmt numFmtId="189" formatCode="0.000"/>
    <numFmt numFmtId="190" formatCode="_-* #,##0.000_р_._-;\-* #,##0.000_р_._-;_-* &quot;-&quot;??_р_._-;_-@_-"/>
    <numFmt numFmtId="191" formatCode="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
    <numFmt numFmtId="197" formatCode="#,##0.0000"/>
    <numFmt numFmtId="198" formatCode="0.0000"/>
    <numFmt numFmtId="199" formatCode="_-* #,##0.0_р_._-;\-* #,##0.0_р_._-;_-* &quot;-&quot;??_р_._-;_-@_-"/>
    <numFmt numFmtId="200" formatCode="_-* #,##0_р_._-;\-* #,##0_р_._-;_-* &quot;-&quot;??_р_._-;_-@_-"/>
  </numFmts>
  <fonts count="43">
    <font>
      <sz val="10"/>
      <name val="Arial Cyr"/>
      <family val="0"/>
    </font>
    <font>
      <b/>
      <sz val="10"/>
      <name val="Arial Cyr"/>
      <family val="0"/>
    </font>
    <font>
      <sz val="8"/>
      <name val="Arial Cyr"/>
      <family val="0"/>
    </font>
    <font>
      <b/>
      <i/>
      <u val="single"/>
      <sz val="14"/>
      <name val="Arial Cyr"/>
      <family val="0"/>
    </font>
    <font>
      <sz val="12"/>
      <name val="Arial Cyr"/>
      <family val="0"/>
    </font>
    <font>
      <sz val="10"/>
      <name val="Times New Roman"/>
      <family val="1"/>
    </font>
    <font>
      <b/>
      <sz val="14"/>
      <name val="Times New Roman"/>
      <family val="1"/>
    </font>
    <font>
      <b/>
      <sz val="10"/>
      <name val="Times New Roman"/>
      <family val="1"/>
    </font>
    <font>
      <sz val="12"/>
      <name val="Times New Roman"/>
      <family val="1"/>
    </font>
    <font>
      <b/>
      <u val="single"/>
      <sz val="14"/>
      <name val="Times New Roman"/>
      <family val="1"/>
    </font>
    <font>
      <b/>
      <i/>
      <u val="single"/>
      <sz val="14"/>
      <name val="Times New Roman"/>
      <family val="1"/>
    </font>
    <font>
      <sz val="9"/>
      <name val="Times New Roman"/>
      <family val="1"/>
    </font>
    <font>
      <b/>
      <sz val="14"/>
      <color indexed="8"/>
      <name val="Times New Roman"/>
      <family val="1"/>
    </font>
    <font>
      <sz val="12"/>
      <color indexed="8"/>
      <name val="Times New Roman"/>
      <family val="1"/>
    </font>
    <font>
      <b/>
      <sz val="12"/>
      <name val="Times New Roman"/>
      <family val="1"/>
    </font>
    <font>
      <b/>
      <sz val="11"/>
      <name val="Times New Roman"/>
      <family val="1"/>
    </font>
    <font>
      <i/>
      <sz val="14"/>
      <name val="Times New Roman"/>
      <family val="1"/>
    </font>
    <font>
      <sz val="11"/>
      <name val="Times New Roman"/>
      <family val="1"/>
    </font>
    <font>
      <sz val="11"/>
      <name val="Arial Cyr"/>
      <family val="0"/>
    </font>
    <font>
      <b/>
      <i/>
      <sz val="14"/>
      <name val="Times New Roman"/>
      <family val="1"/>
    </font>
    <font>
      <sz val="14"/>
      <name val="Arial Cyr"/>
      <family val="0"/>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63"/>
      <name val="Times New Roman"/>
      <family val="1"/>
    </font>
    <font>
      <sz val="11"/>
      <color indexed="8"/>
      <name val="Times New Roman"/>
      <family val="1"/>
    </font>
    <font>
      <b/>
      <sz val="11"/>
      <color indexed="8"/>
      <name val="Times New Roman"/>
      <family val="1"/>
    </font>
    <font>
      <b/>
      <i/>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right style="thin"/>
      <top style="thin">
        <color indexed="8"/>
      </top>
      <bottom style="thin">
        <color indexed="8"/>
      </bottom>
    </border>
    <border>
      <left/>
      <right style="thin"/>
      <top style="thin">
        <color indexed="8"/>
      </top>
      <bottom style="thin">
        <color indexed="8"/>
      </bottom>
    </border>
    <border>
      <left>
        <color indexed="63"/>
      </left>
      <right>
        <color indexed="63"/>
      </right>
      <top style="thin">
        <color indexed="8"/>
      </top>
      <bottom style="thin">
        <color indexed="8"/>
      </bottom>
    </border>
    <border>
      <left style="thin"/>
      <right style="thin"/>
      <top style="thin">
        <color indexed="8"/>
      </top>
      <bottom style="thin"/>
    </border>
    <border>
      <left>
        <color indexed="63"/>
      </left>
      <right>
        <color indexed="63"/>
      </right>
      <top style="thin">
        <color indexed="8"/>
      </top>
      <bottom style="thin"/>
    </border>
    <border>
      <left style="thin">
        <color indexed="8"/>
      </left>
      <right style="thin">
        <color indexed="8"/>
      </right>
      <top style="thin">
        <color indexed="8"/>
      </top>
      <bottom style="thin"/>
    </border>
    <border>
      <left style="thin">
        <color indexed="8"/>
      </left>
      <right style="thin">
        <color indexed="8"/>
      </right>
      <top>
        <color indexed="63"/>
      </top>
      <bottom style="thin"/>
    </border>
    <border>
      <left style="thin"/>
      <right>
        <color indexed="63"/>
      </right>
      <top>
        <color indexed="63"/>
      </top>
      <bottom style="thin"/>
    </border>
    <border>
      <left style="thin"/>
      <right style="thin">
        <color indexed="8"/>
      </right>
      <top style="thin"/>
      <bottom style="thin"/>
    </border>
    <border>
      <left style="thin"/>
      <right style="thin"/>
      <top style="thin"/>
      <bottom style="thin">
        <color indexed="8"/>
      </bottom>
    </border>
    <border>
      <left/>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8" fillId="4" borderId="0" applyNumberFormat="0" applyBorder="0" applyAlignment="0" applyProtection="0"/>
  </cellStyleXfs>
  <cellXfs count="168">
    <xf numFmtId="0" fontId="0" fillId="0" borderId="0" xfId="0" applyAlignment="1">
      <alignment/>
    </xf>
    <xf numFmtId="0" fontId="1" fillId="0" borderId="0" xfId="0" applyFont="1" applyAlignment="1">
      <alignment wrapText="1"/>
    </xf>
    <xf numFmtId="0" fontId="0" fillId="0" borderId="0" xfId="0" applyAlignment="1">
      <alignment/>
    </xf>
    <xf numFmtId="0" fontId="4" fillId="0" borderId="0" xfId="0" applyFont="1" applyAlignment="1">
      <alignment/>
    </xf>
    <xf numFmtId="0" fontId="3" fillId="0" borderId="0" xfId="0" applyFont="1" applyBorder="1" applyAlignment="1">
      <alignment/>
    </xf>
    <xf numFmtId="0" fontId="5" fillId="0" borderId="0" xfId="0" applyFont="1" applyAlignment="1">
      <alignment/>
    </xf>
    <xf numFmtId="0" fontId="8" fillId="0" borderId="0" xfId="0" applyFont="1" applyAlignment="1">
      <alignment horizontal="center"/>
    </xf>
    <xf numFmtId="0" fontId="5" fillId="0" borderId="10" xfId="0" applyFont="1" applyBorder="1" applyAlignment="1">
      <alignment horizontal="center"/>
    </xf>
    <xf numFmtId="0" fontId="7" fillId="0" borderId="0" xfId="0" applyFont="1" applyAlignment="1">
      <alignment/>
    </xf>
    <xf numFmtId="0" fontId="5" fillId="0" borderId="0" xfId="0" applyFont="1" applyBorder="1" applyAlignment="1">
      <alignment/>
    </xf>
    <xf numFmtId="188" fontId="5" fillId="0" borderId="0" xfId="0" applyNumberFormat="1" applyFont="1" applyBorder="1" applyAlignment="1">
      <alignment/>
    </xf>
    <xf numFmtId="188" fontId="5" fillId="0" borderId="0" xfId="0" applyNumberFormat="1" applyFont="1" applyBorder="1" applyAlignment="1">
      <alignment vertical="justify"/>
    </xf>
    <xf numFmtId="0" fontId="5" fillId="0" borderId="0" xfId="0" applyFont="1" applyAlignment="1">
      <alignment horizontal="right"/>
    </xf>
    <xf numFmtId="0" fontId="5" fillId="0" borderId="0" xfId="0" applyFont="1" applyAlignment="1">
      <alignment/>
    </xf>
    <xf numFmtId="0" fontId="0" fillId="0" borderId="0" xfId="0" applyAlignment="1">
      <alignment vertical="center"/>
    </xf>
    <xf numFmtId="0" fontId="8" fillId="0" borderId="0" xfId="0" applyFont="1" applyAlignment="1">
      <alignment vertical="center"/>
    </xf>
    <xf numFmtId="0" fontId="13" fillId="0" borderId="0" xfId="0" applyFont="1" applyBorder="1" applyAlignment="1" applyProtection="1">
      <alignment vertical="center" wrapText="1"/>
      <protection/>
    </xf>
    <xf numFmtId="0" fontId="5" fillId="0" borderId="0" xfId="0" applyFont="1" applyAlignment="1">
      <alignment wrapText="1"/>
    </xf>
    <xf numFmtId="0" fontId="14" fillId="0" borderId="0" xfId="0" applyFont="1" applyAlignment="1">
      <alignment vertical="center"/>
    </xf>
    <xf numFmtId="0" fontId="14" fillId="0" borderId="11" xfId="0" applyFont="1" applyBorder="1" applyAlignment="1">
      <alignment vertical="center"/>
    </xf>
    <xf numFmtId="0" fontId="6" fillId="0" borderId="0" xfId="0" applyFont="1" applyAlignment="1">
      <alignment vertical="center"/>
    </xf>
    <xf numFmtId="0" fontId="16" fillId="0" borderId="0" xfId="0" applyFont="1" applyAlignment="1">
      <alignment horizontal="right"/>
    </xf>
    <xf numFmtId="0" fontId="16" fillId="0" borderId="0" xfId="0" applyFont="1" applyAlignment="1">
      <alignment/>
    </xf>
    <xf numFmtId="0" fontId="1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0" xfId="0" applyFont="1" applyAlignment="1">
      <alignment/>
    </xf>
    <xf numFmtId="0" fontId="18" fillId="0" borderId="0" xfId="0" applyFont="1" applyAlignment="1">
      <alignment/>
    </xf>
    <xf numFmtId="0" fontId="18" fillId="0" borderId="0" xfId="0" applyFont="1" applyAlignment="1">
      <alignment vertical="center"/>
    </xf>
    <xf numFmtId="49" fontId="5" fillId="0" borderId="0" xfId="0" applyNumberFormat="1"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vertical="center" wrapText="1"/>
    </xf>
    <xf numFmtId="0" fontId="20" fillId="0" borderId="0" xfId="0" applyFont="1" applyAlignment="1">
      <alignment vertical="center" wrapText="1"/>
    </xf>
    <xf numFmtId="49" fontId="19" fillId="0" borderId="11" xfId="0" applyNumberFormat="1" applyFont="1" applyBorder="1" applyAlignment="1">
      <alignment horizontal="center" vertical="center" wrapText="1"/>
    </xf>
    <xf numFmtId="0" fontId="17" fillId="0" borderId="10" xfId="0" applyFont="1" applyBorder="1" applyAlignment="1">
      <alignment horizontal="center" vertical="top" wrapText="1"/>
    </xf>
    <xf numFmtId="0" fontId="5" fillId="0" borderId="0" xfId="0" applyFont="1" applyAlignment="1">
      <alignment vertical="center"/>
    </xf>
    <xf numFmtId="0" fontId="21" fillId="0" borderId="0" xfId="0" applyFont="1" applyAlignment="1">
      <alignment vertical="center"/>
    </xf>
    <xf numFmtId="0" fontId="6" fillId="0" borderId="11" xfId="0" applyFont="1" applyBorder="1" applyAlignment="1">
      <alignment vertical="center"/>
    </xf>
    <xf numFmtId="0" fontId="17" fillId="0" borderId="10" xfId="0" applyFont="1" applyBorder="1" applyAlignment="1">
      <alignment horizontal="center" vertical="center"/>
    </xf>
    <xf numFmtId="0" fontId="17" fillId="0" borderId="10" xfId="0" applyFont="1" applyBorder="1" applyAlignment="1">
      <alignment horizontal="center"/>
    </xf>
    <xf numFmtId="188" fontId="15" fillId="0" borderId="12" xfId="0" applyNumberFormat="1" applyFont="1" applyBorder="1" applyAlignment="1">
      <alignment horizontal="center" vertical="center"/>
    </xf>
    <xf numFmtId="0" fontId="17" fillId="0" borderId="10" xfId="0" applyFont="1" applyBorder="1" applyAlignment="1">
      <alignment vertical="center"/>
    </xf>
    <xf numFmtId="188" fontId="17" fillId="0" borderId="10" xfId="0" applyNumberFormat="1" applyFont="1" applyFill="1" applyBorder="1" applyAlignment="1">
      <alignment horizontal="center" vertical="center"/>
    </xf>
    <xf numFmtId="188" fontId="17" fillId="0" borderId="10" xfId="0" applyNumberFormat="1" applyFont="1" applyBorder="1" applyAlignment="1">
      <alignment horizontal="center" vertical="center"/>
    </xf>
    <xf numFmtId="0" fontId="17" fillId="0" borderId="12" xfId="0" applyFont="1" applyBorder="1" applyAlignment="1">
      <alignment vertical="center"/>
    </xf>
    <xf numFmtId="0" fontId="17" fillId="0" borderId="13" xfId="0" applyFont="1" applyBorder="1" applyAlignment="1">
      <alignment vertical="center"/>
    </xf>
    <xf numFmtId="0" fontId="39" fillId="0" borderId="10" xfId="0" applyFont="1" applyBorder="1" applyAlignment="1">
      <alignment vertical="center" wrapText="1"/>
    </xf>
    <xf numFmtId="188" fontId="17" fillId="0" borderId="11" xfId="0" applyNumberFormat="1" applyFont="1" applyBorder="1" applyAlignment="1">
      <alignment vertical="center"/>
    </xf>
    <xf numFmtId="188" fontId="17" fillId="0" borderId="14" xfId="0" applyNumberFormat="1" applyFont="1" applyBorder="1" applyAlignment="1">
      <alignment vertical="center"/>
    </xf>
    <xf numFmtId="188" fontId="15" fillId="0" borderId="12" xfId="0" applyNumberFormat="1" applyFont="1" applyBorder="1" applyAlignment="1">
      <alignment vertical="center"/>
    </xf>
    <xf numFmtId="0" fontId="17" fillId="0" borderId="15" xfId="0" applyFont="1" applyBorder="1" applyAlignment="1">
      <alignment vertical="center"/>
    </xf>
    <xf numFmtId="0" fontId="15" fillId="0" borderId="12" xfId="0" applyFont="1" applyBorder="1" applyAlignment="1">
      <alignment horizontal="center" vertical="center"/>
    </xf>
    <xf numFmtId="49" fontId="15" fillId="0" borderId="16" xfId="0" applyNumberFormat="1" applyFont="1" applyBorder="1" applyAlignment="1">
      <alignment horizontal="center" vertical="center"/>
    </xf>
    <xf numFmtId="0" fontId="15" fillId="0" borderId="12" xfId="0" applyFont="1" applyBorder="1" applyAlignment="1">
      <alignment vertical="center" wrapText="1"/>
    </xf>
    <xf numFmtId="0" fontId="17" fillId="0" borderId="10" xfId="0" applyFont="1" applyBorder="1" applyAlignment="1">
      <alignment vertical="center" wrapText="1"/>
    </xf>
    <xf numFmtId="0" fontId="15" fillId="0" borderId="12" xfId="0" applyFont="1" applyFill="1" applyBorder="1" applyAlignment="1">
      <alignment horizontal="center" vertical="center"/>
    </xf>
    <xf numFmtId="0" fontId="17" fillId="0" borderId="10" xfId="0" applyFont="1" applyFill="1" applyBorder="1" applyAlignment="1">
      <alignment horizontal="center" vertical="center"/>
    </xf>
    <xf numFmtId="0" fontId="5" fillId="0" borderId="17" xfId="0" applyFont="1" applyBorder="1" applyAlignment="1">
      <alignment horizontal="center"/>
    </xf>
    <xf numFmtId="0" fontId="15" fillId="0" borderId="10" xfId="0" applyFont="1" applyBorder="1" applyAlignment="1">
      <alignment horizontal="center" vertical="center"/>
    </xf>
    <xf numFmtId="0" fontId="15" fillId="0" borderId="10" xfId="0" applyFont="1" applyBorder="1" applyAlignment="1">
      <alignment vertical="center"/>
    </xf>
    <xf numFmtId="0" fontId="40" fillId="0" borderId="18" xfId="0" applyFont="1" applyBorder="1" applyAlignment="1">
      <alignment vertical="center" wrapText="1"/>
    </xf>
    <xf numFmtId="0" fontId="40" fillId="0" borderId="18" xfId="0" applyFont="1" applyBorder="1" applyAlignment="1">
      <alignment horizontal="center" vertical="center" wrapText="1"/>
    </xf>
    <xf numFmtId="0" fontId="40" fillId="0" borderId="18" xfId="0" applyFont="1" applyBorder="1" applyAlignment="1">
      <alignment horizontal="left" vertical="center" wrapText="1"/>
    </xf>
    <xf numFmtId="0" fontId="40" fillId="0" borderId="19" xfId="0" applyFont="1" applyBorder="1" applyAlignment="1">
      <alignment horizontal="center" vertical="center" wrapText="1"/>
    </xf>
    <xf numFmtId="0" fontId="15" fillId="0" borderId="10" xfId="0" applyFont="1" applyBorder="1" applyAlignment="1">
      <alignment horizontal="center" vertical="top" wrapText="1"/>
    </xf>
    <xf numFmtId="0" fontId="40" fillId="0" borderId="0" xfId="0" applyFont="1" applyBorder="1" applyAlignment="1">
      <alignment horizontal="center" vertical="center" wrapText="1"/>
    </xf>
    <xf numFmtId="0" fontId="41" fillId="0" borderId="0" xfId="0" applyFont="1" applyBorder="1" applyAlignment="1">
      <alignment horizontal="left" vertical="center" wrapText="1"/>
    </xf>
    <xf numFmtId="0" fontId="40" fillId="0" borderId="18" xfId="0" applyFont="1" applyFill="1" applyBorder="1" applyAlignment="1">
      <alignment horizontal="center" vertical="center" wrapText="1"/>
    </xf>
    <xf numFmtId="0" fontId="40" fillId="0" borderId="19" xfId="0" applyFont="1" applyBorder="1" applyAlignment="1">
      <alignment vertical="center" wrapText="1"/>
    </xf>
    <xf numFmtId="0" fontId="40" fillId="0" borderId="20" xfId="0" applyFont="1" applyBorder="1" applyAlignment="1">
      <alignment horizontal="center" vertical="center" wrapText="1"/>
    </xf>
    <xf numFmtId="0" fontId="17" fillId="0" borderId="21" xfId="0" applyFont="1" applyBorder="1" applyAlignment="1">
      <alignment vertical="center" wrapText="1"/>
    </xf>
    <xf numFmtId="0" fontId="17" fillId="0" borderId="22" xfId="0" applyFont="1" applyBorder="1" applyAlignment="1">
      <alignment horizontal="center" vertical="center" wrapText="1"/>
    </xf>
    <xf numFmtId="0" fontId="17" fillId="0" borderId="0" xfId="0" applyFont="1" applyBorder="1" applyAlignment="1">
      <alignment horizontal="center" vertical="center"/>
    </xf>
    <xf numFmtId="0" fontId="17" fillId="0" borderId="10" xfId="0" applyFont="1" applyFill="1" applyBorder="1" applyAlignment="1">
      <alignment vertical="center" wrapText="1"/>
    </xf>
    <xf numFmtId="0" fontId="17" fillId="0" borderId="10" xfId="0" applyFont="1" applyFill="1" applyBorder="1" applyAlignment="1">
      <alignment vertical="center"/>
    </xf>
    <xf numFmtId="191" fontId="40" fillId="0" borderId="18" xfId="0" applyNumberFormat="1" applyFont="1" applyBorder="1" applyAlignment="1">
      <alignment horizontal="center" vertical="center" wrapText="1"/>
    </xf>
    <xf numFmtId="0" fontId="17" fillId="0" borderId="22" xfId="0" applyFont="1" applyBorder="1" applyAlignment="1">
      <alignment vertical="center" wrapText="1"/>
    </xf>
    <xf numFmtId="0" fontId="17" fillId="0" borderId="21" xfId="0" applyFont="1" applyFill="1" applyBorder="1" applyAlignment="1">
      <alignment vertical="center" wrapText="1"/>
    </xf>
    <xf numFmtId="0" fontId="17" fillId="0" borderId="22" xfId="0" applyFont="1" applyFill="1" applyBorder="1" applyAlignment="1">
      <alignment horizontal="center" vertical="center" wrapText="1"/>
    </xf>
    <xf numFmtId="0" fontId="40" fillId="0" borderId="19" xfId="0" applyFont="1" applyFill="1" applyBorder="1" applyAlignment="1">
      <alignment horizontal="center" vertical="center" wrapText="1"/>
    </xf>
    <xf numFmtId="1" fontId="40" fillId="0" borderId="18" xfId="0" applyNumberFormat="1" applyFont="1" applyFill="1" applyBorder="1" applyAlignment="1">
      <alignment horizontal="center" vertical="center" wrapText="1"/>
    </xf>
    <xf numFmtId="191" fontId="40" fillId="0" borderId="19" xfId="0" applyNumberFormat="1" applyFont="1" applyBorder="1" applyAlignment="1">
      <alignment horizontal="center" vertical="center" wrapText="1"/>
    </xf>
    <xf numFmtId="1" fontId="40" fillId="0" borderId="18" xfId="0" applyNumberFormat="1" applyFont="1" applyBorder="1" applyAlignment="1">
      <alignment horizontal="center" vertical="center" wrapText="1"/>
    </xf>
    <xf numFmtId="0" fontId="40" fillId="0" borderId="0" xfId="0" applyFont="1" applyBorder="1" applyAlignment="1">
      <alignment vertical="center" wrapText="1"/>
    </xf>
    <xf numFmtId="0" fontId="40" fillId="0" borderId="23" xfId="0" applyFont="1" applyBorder="1" applyAlignment="1">
      <alignment horizontal="center" vertical="center" wrapText="1"/>
    </xf>
    <xf numFmtId="198" fontId="40" fillId="0" borderId="18" xfId="0" applyNumberFormat="1" applyFont="1" applyBorder="1" applyAlignment="1">
      <alignment horizontal="center" vertical="center" wrapText="1"/>
    </xf>
    <xf numFmtId="189" fontId="40" fillId="0" borderId="18" xfId="0" applyNumberFormat="1" applyFont="1" applyBorder="1" applyAlignment="1">
      <alignment horizontal="center" vertical="center" wrapText="1"/>
    </xf>
    <xf numFmtId="2" fontId="40" fillId="0" borderId="18" xfId="0" applyNumberFormat="1" applyFont="1" applyBorder="1" applyAlignment="1">
      <alignment horizontal="center" vertical="center" wrapText="1"/>
    </xf>
    <xf numFmtId="0" fontId="8" fillId="0" borderId="10" xfId="0" applyFont="1" applyBorder="1" applyAlignment="1">
      <alignment horizontal="center"/>
    </xf>
    <xf numFmtId="0" fontId="8" fillId="0" borderId="10" xfId="0" applyNumberFormat="1" applyFont="1" applyBorder="1" applyAlignment="1">
      <alignment horizontal="center" vertical="center"/>
    </xf>
    <xf numFmtId="187" fontId="8" fillId="0" borderId="10" xfId="0" applyNumberFormat="1" applyFont="1" applyBorder="1" applyAlignment="1">
      <alignment vertical="center" wrapText="1"/>
    </xf>
    <xf numFmtId="0" fontId="8" fillId="0" borderId="10" xfId="0" applyNumberFormat="1" applyFont="1" applyBorder="1" applyAlignment="1">
      <alignment vertical="center" wrapText="1"/>
    </xf>
    <xf numFmtId="0" fontId="13" fillId="0" borderId="18" xfId="0" applyFont="1" applyBorder="1" applyAlignment="1">
      <alignment horizontal="center" vertical="center" wrapText="1"/>
    </xf>
    <xf numFmtId="187" fontId="8" fillId="0" borderId="10" xfId="0" applyNumberFormat="1" applyFont="1" applyBorder="1" applyAlignment="1">
      <alignment horizontal="center" vertical="center" wrapText="1"/>
    </xf>
    <xf numFmtId="191" fontId="13" fillId="0" borderId="18" xfId="0" applyNumberFormat="1" applyFont="1" applyBorder="1" applyAlignment="1">
      <alignment horizontal="center" vertical="center" wrapText="1"/>
    </xf>
    <xf numFmtId="0" fontId="8" fillId="0" borderId="14" xfId="0" applyNumberFormat="1" applyFont="1" applyBorder="1" applyAlignment="1">
      <alignment horizontal="center" vertical="top"/>
    </xf>
    <xf numFmtId="187" fontId="8" fillId="0" borderId="12" xfId="0" applyNumberFormat="1" applyFont="1" applyBorder="1" applyAlignment="1">
      <alignment horizontal="center" vertical="top" wrapText="1"/>
    </xf>
    <xf numFmtId="49" fontId="8" fillId="0"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8" fillId="0" borderId="12" xfId="0" applyFont="1" applyBorder="1" applyAlignment="1">
      <alignment vertical="center" wrapText="1"/>
    </xf>
    <xf numFmtId="187" fontId="14" fillId="0" borderId="10" xfId="0" applyNumberFormat="1" applyFont="1" applyBorder="1" applyAlignment="1">
      <alignment horizontal="center" vertical="center"/>
    </xf>
    <xf numFmtId="188" fontId="14" fillId="0" borderId="10" xfId="0" applyNumberFormat="1" applyFont="1" applyBorder="1" applyAlignment="1">
      <alignment horizontal="center" vertical="center"/>
    </xf>
    <xf numFmtId="188" fontId="8" fillId="0" borderId="10" xfId="0" applyNumberFormat="1" applyFont="1" applyBorder="1" applyAlignment="1">
      <alignment horizontal="center" vertical="center" wrapText="1"/>
    </xf>
    <xf numFmtId="49" fontId="17" fillId="0" borderId="10" xfId="0" applyNumberFormat="1" applyFont="1" applyBorder="1" applyAlignment="1">
      <alignment vertical="center" wrapText="1"/>
    </xf>
    <xf numFmtId="0" fontId="40" fillId="0" borderId="24" xfId="0" applyFont="1" applyBorder="1" applyAlignment="1">
      <alignment vertical="center" wrapText="1"/>
    </xf>
    <xf numFmtId="0" fontId="40" fillId="0" borderId="24"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27" xfId="0" applyFont="1" applyBorder="1" applyAlignment="1">
      <alignment horizontal="center" vertical="center" wrapText="1"/>
    </xf>
    <xf numFmtId="0" fontId="17" fillId="0" borderId="28" xfId="0" applyFont="1" applyBorder="1" applyAlignment="1">
      <alignment/>
    </xf>
    <xf numFmtId="0" fontId="17" fillId="0" borderId="11" xfId="0" applyFont="1" applyBorder="1" applyAlignment="1">
      <alignment/>
    </xf>
    <xf numFmtId="0" fontId="17" fillId="0" borderId="26" xfId="0" applyFont="1" applyBorder="1" applyAlignment="1">
      <alignment/>
    </xf>
    <xf numFmtId="0" fontId="40" fillId="0" borderId="10" xfId="0" applyFont="1" applyBorder="1" applyAlignment="1">
      <alignment horizontal="center" vertical="center" wrapText="1"/>
    </xf>
    <xf numFmtId="0" fontId="40" fillId="0" borderId="29" xfId="0" applyFont="1" applyBorder="1" applyAlignment="1">
      <alignment horizontal="center" vertical="center" wrapText="1"/>
    </xf>
    <xf numFmtId="0" fontId="17" fillId="0" borderId="30" xfId="0" applyFont="1" applyBorder="1" applyAlignment="1">
      <alignment vertical="center" wrapText="1"/>
    </xf>
    <xf numFmtId="0" fontId="40" fillId="0" borderId="30" xfId="0" applyFont="1" applyBorder="1" applyAlignment="1">
      <alignment horizontal="center" vertical="center" wrapText="1"/>
    </xf>
    <xf numFmtId="0" fontId="17" fillId="0" borderId="30" xfId="0" applyFont="1" applyBorder="1" applyAlignment="1">
      <alignment horizontal="center" vertical="center" wrapText="1"/>
    </xf>
    <xf numFmtId="2" fontId="13" fillId="0" borderId="18" xfId="0" applyNumberFormat="1" applyFont="1" applyBorder="1" applyAlignment="1">
      <alignment horizontal="center" vertical="center" wrapText="1"/>
    </xf>
    <xf numFmtId="189" fontId="13" fillId="0" borderId="18" xfId="0" applyNumberFormat="1" applyFont="1" applyBorder="1" applyAlignment="1">
      <alignment horizontal="center" vertical="center" wrapText="1"/>
    </xf>
    <xf numFmtId="0" fontId="8" fillId="0" borderId="14" xfId="0" applyNumberFormat="1" applyFont="1" applyBorder="1" applyAlignment="1">
      <alignment horizontal="center" vertical="top"/>
    </xf>
    <xf numFmtId="0" fontId="40" fillId="0" borderId="31" xfId="0" applyFont="1" applyBorder="1" applyAlignment="1">
      <alignment horizontal="center" vertical="center" wrapText="1"/>
    </xf>
    <xf numFmtId="0" fontId="40" fillId="0" borderId="32" xfId="0" applyFont="1" applyBorder="1" applyAlignment="1">
      <alignment horizontal="center" vertical="center" wrapText="1"/>
    </xf>
    <xf numFmtId="0" fontId="6" fillId="0" borderId="0" xfId="0" applyFont="1" applyAlignment="1">
      <alignment horizontal="center" vertical="center"/>
    </xf>
    <xf numFmtId="0" fontId="8" fillId="0" borderId="12" xfId="0" applyNumberFormat="1" applyFont="1" applyBorder="1" applyAlignment="1">
      <alignment horizontal="center" vertical="top"/>
    </xf>
    <xf numFmtId="0" fontId="8" fillId="0" borderId="15" xfId="0" applyNumberFormat="1" applyFont="1" applyBorder="1" applyAlignment="1">
      <alignment horizontal="center" vertical="top"/>
    </xf>
    <xf numFmtId="0" fontId="40" fillId="0" borderId="10" xfId="0" applyFont="1" applyBorder="1" applyAlignment="1">
      <alignment horizontal="center" vertical="center" wrapText="1"/>
    </xf>
    <xf numFmtId="0" fontId="5" fillId="0" borderId="0" xfId="0" applyFont="1" applyAlignment="1">
      <alignment horizontal="center" vertical="center"/>
    </xf>
    <xf numFmtId="0" fontId="9" fillId="0" borderId="0" xfId="0" applyFont="1" applyAlignment="1">
      <alignment horizontal="center" vertical="center"/>
    </xf>
    <xf numFmtId="0" fontId="15" fillId="0" borderId="13" xfId="0" applyFont="1" applyBorder="1" applyAlignment="1">
      <alignment vertical="center" wrapText="1"/>
    </xf>
    <xf numFmtId="0" fontId="15" fillId="0" borderId="33" xfId="0" applyFont="1" applyBorder="1" applyAlignment="1">
      <alignment vertical="center" wrapText="1"/>
    </xf>
    <xf numFmtId="0" fontId="15" fillId="0" borderId="28" xfId="0" applyFont="1" applyBorder="1" applyAlignment="1">
      <alignment vertical="center" wrapText="1"/>
    </xf>
    <xf numFmtId="0" fontId="15" fillId="0" borderId="11" xfId="0" applyFont="1" applyBorder="1" applyAlignment="1">
      <alignment vertical="center" wrapText="1"/>
    </xf>
    <xf numFmtId="0" fontId="17" fillId="0" borderId="10" xfId="0" applyFont="1" applyBorder="1" applyAlignment="1">
      <alignment horizontal="center" vertical="center" wrapText="1"/>
    </xf>
    <xf numFmtId="0" fontId="17" fillId="0" borderId="10" xfId="0" applyFont="1" applyBorder="1" applyAlignment="1">
      <alignment horizontal="center" vertical="center"/>
    </xf>
    <xf numFmtId="0" fontId="12" fillId="0" borderId="11" xfId="0" applyFont="1" applyBorder="1" applyAlignment="1" applyProtection="1">
      <alignment horizontal="center" vertical="center" wrapText="1"/>
      <protection/>
    </xf>
    <xf numFmtId="0" fontId="5" fillId="0" borderId="17" xfId="0" applyFont="1" applyBorder="1" applyAlignment="1">
      <alignment horizontal="center" wrapText="1"/>
    </xf>
    <xf numFmtId="0" fontId="5" fillId="0" borderId="17" xfId="0" applyFont="1" applyBorder="1" applyAlignment="1">
      <alignment horizontal="center"/>
    </xf>
    <xf numFmtId="0" fontId="6" fillId="0" borderId="0" xfId="0" applyFont="1" applyAlignment="1">
      <alignment horizontal="center" vertical="center" wrapText="1"/>
    </xf>
    <xf numFmtId="0" fontId="10" fillId="0" borderId="0" xfId="0" applyFont="1" applyBorder="1" applyAlignment="1">
      <alignment horizontal="center"/>
    </xf>
    <xf numFmtId="0" fontId="6" fillId="0" borderId="0" xfId="0" applyFont="1" applyAlignment="1">
      <alignment horizontal="center"/>
    </xf>
    <xf numFmtId="0" fontId="17" fillId="0" borderId="13" xfId="0" applyFont="1" applyBorder="1" applyAlignment="1">
      <alignment horizontal="center" vertical="top" wrapText="1"/>
    </xf>
    <xf numFmtId="0" fontId="17" fillId="0" borderId="33" xfId="0" applyFont="1" applyBorder="1" applyAlignment="1">
      <alignment horizontal="center" vertical="top" wrapText="1"/>
    </xf>
    <xf numFmtId="0" fontId="17" fillId="0" borderId="34" xfId="0" applyFont="1" applyBorder="1" applyAlignment="1">
      <alignment horizontal="center" vertical="top" wrapText="1"/>
    </xf>
    <xf numFmtId="0" fontId="10" fillId="0" borderId="0" xfId="0" applyFont="1" applyAlignment="1">
      <alignment horizontal="center"/>
    </xf>
    <xf numFmtId="0" fontId="11" fillId="0" borderId="0" xfId="0" applyFont="1" applyAlignment="1">
      <alignment horizontal="center"/>
    </xf>
    <xf numFmtId="0" fontId="9" fillId="0" borderId="0" xfId="0" applyFont="1" applyAlignment="1">
      <alignment horizontal="center"/>
    </xf>
    <xf numFmtId="0" fontId="19" fillId="0" borderId="11" xfId="0" applyFont="1" applyBorder="1" applyAlignment="1">
      <alignment horizontal="center" vertical="center" wrapText="1"/>
    </xf>
    <xf numFmtId="0" fontId="5" fillId="0" borderId="0" xfId="0" applyFont="1" applyAlignment="1">
      <alignment horizontal="center" vertical="center" wrapText="1"/>
    </xf>
    <xf numFmtId="0" fontId="17" fillId="0" borderId="12" xfId="0" applyFont="1" applyBorder="1" applyAlignment="1">
      <alignment horizontal="center" vertical="top" wrapText="1"/>
    </xf>
    <xf numFmtId="0" fontId="17" fillId="0" borderId="14" xfId="0" applyFont="1" applyBorder="1" applyAlignment="1">
      <alignment horizontal="center" vertical="top" wrapText="1"/>
    </xf>
    <xf numFmtId="0" fontId="5" fillId="0" borderId="0" xfId="0" applyFont="1" applyAlignment="1">
      <alignment horizontal="right" vertical="center"/>
    </xf>
    <xf numFmtId="0" fontId="42"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5" fillId="0" borderId="0" xfId="0" applyFont="1" applyAlignment="1">
      <alignment horizontal="right"/>
    </xf>
    <xf numFmtId="0" fontId="5" fillId="0" borderId="0" xfId="0" applyFont="1" applyAlignment="1">
      <alignment horizontal="center"/>
    </xf>
    <xf numFmtId="187" fontId="8" fillId="0" borderId="15" xfId="0" applyNumberFormat="1" applyFont="1" applyBorder="1" applyAlignment="1">
      <alignment horizontal="center" vertical="top" wrapText="1"/>
    </xf>
    <xf numFmtId="187" fontId="8" fillId="0" borderId="14" xfId="0" applyNumberFormat="1" applyFont="1" applyBorder="1" applyAlignment="1">
      <alignment horizontal="center" vertical="top" wrapText="1"/>
    </xf>
    <xf numFmtId="0" fontId="6" fillId="0" borderId="13"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11" xfId="0" applyFont="1" applyBorder="1" applyAlignment="1">
      <alignment horizontal="center" vertical="center"/>
    </xf>
    <xf numFmtId="0" fontId="5" fillId="0" borderId="0" xfId="0" applyFont="1" applyBorder="1" applyAlignment="1">
      <alignment horizontal="center"/>
    </xf>
    <xf numFmtId="187" fontId="8" fillId="0" borderId="14" xfId="0" applyNumberFormat="1" applyFont="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0"/>
  <sheetViews>
    <sheetView zoomScalePageLayoutView="0" workbookViewId="0" topLeftCell="A70">
      <selection activeCell="E79" sqref="E79"/>
    </sheetView>
  </sheetViews>
  <sheetFormatPr defaultColWidth="9.00390625" defaultRowHeight="12.75"/>
  <cols>
    <col min="1" max="1" width="24.875" style="0" customWidth="1"/>
    <col min="2" max="2" width="14.25390625" style="0" customWidth="1"/>
    <col min="3" max="3" width="42.75390625" style="0" customWidth="1"/>
    <col min="4" max="4" width="15.25390625" style="0" customWidth="1"/>
    <col min="5" max="5" width="15.875" style="0" customWidth="1"/>
    <col min="6" max="6" width="14.75390625" style="0" customWidth="1"/>
    <col min="7" max="7" width="12.875" style="0" customWidth="1"/>
    <col min="8" max="8" width="15.25390625" style="0" customWidth="1"/>
    <col min="9" max="9" width="17.25390625" style="0" customWidth="1"/>
  </cols>
  <sheetData>
    <row r="1" spans="1:9" ht="20.25" customHeight="1">
      <c r="A1" s="5"/>
      <c r="B1" s="5"/>
      <c r="C1" s="5"/>
      <c r="D1" s="5"/>
      <c r="E1" s="5"/>
      <c r="F1" s="5"/>
      <c r="G1" s="13"/>
      <c r="H1" s="12"/>
      <c r="I1" s="12" t="s">
        <v>20</v>
      </c>
    </row>
    <row r="2" spans="1:9" ht="14.25" customHeight="1">
      <c r="A2" s="5"/>
      <c r="B2" s="5"/>
      <c r="C2" s="5"/>
      <c r="D2" s="5"/>
      <c r="E2" s="5"/>
      <c r="F2" s="5"/>
      <c r="G2" s="13"/>
      <c r="H2" s="12"/>
      <c r="I2" s="12" t="s">
        <v>21</v>
      </c>
    </row>
    <row r="3" spans="1:9" ht="18" customHeight="1">
      <c r="A3" s="5"/>
      <c r="B3" s="5"/>
      <c r="C3" s="5"/>
      <c r="D3" s="5"/>
      <c r="E3" s="5"/>
      <c r="F3" s="5"/>
      <c r="G3" s="13"/>
      <c r="H3" s="12"/>
      <c r="I3" s="12" t="s">
        <v>22</v>
      </c>
    </row>
    <row r="4" spans="1:9" ht="10.5" customHeight="1">
      <c r="A4" s="5"/>
      <c r="B4" s="5"/>
      <c r="C4" s="5"/>
      <c r="D4" s="5"/>
      <c r="E4" s="5"/>
      <c r="F4" s="5"/>
      <c r="G4" s="13"/>
      <c r="H4" s="13"/>
      <c r="I4" s="13"/>
    </row>
    <row r="5" spans="1:9" ht="18" customHeight="1">
      <c r="A5" s="139" t="s">
        <v>53</v>
      </c>
      <c r="B5" s="139"/>
      <c r="C5" s="139"/>
      <c r="D5" s="139"/>
      <c r="E5" s="139"/>
      <c r="F5" s="139"/>
      <c r="G5" s="139"/>
      <c r="H5" s="139"/>
      <c r="I5" s="139"/>
    </row>
    <row r="6" spans="1:13" ht="60" customHeight="1">
      <c r="A6" s="139" t="s">
        <v>54</v>
      </c>
      <c r="B6" s="139"/>
      <c r="C6" s="139"/>
      <c r="D6" s="139"/>
      <c r="E6" s="139"/>
      <c r="F6" s="139"/>
      <c r="G6" s="139"/>
      <c r="H6" s="139"/>
      <c r="I6" s="139"/>
      <c r="J6" s="1"/>
      <c r="K6" s="1"/>
      <c r="L6" s="1"/>
      <c r="M6" s="1"/>
    </row>
    <row r="7" spans="1:9" ht="24.75" customHeight="1">
      <c r="A7" s="140" t="s">
        <v>94</v>
      </c>
      <c r="B7" s="140"/>
      <c r="C7" s="140"/>
      <c r="D7" s="140"/>
      <c r="E7" s="140"/>
      <c r="F7" s="140"/>
      <c r="G7" s="140"/>
      <c r="H7" s="140"/>
      <c r="I7" s="140"/>
    </row>
    <row r="8" spans="1:9" ht="12.75">
      <c r="A8" s="128" t="s">
        <v>95</v>
      </c>
      <c r="B8" s="128"/>
      <c r="C8" s="128"/>
      <c r="D8" s="128"/>
      <c r="E8" s="128"/>
      <c r="F8" s="128"/>
      <c r="G8" s="128"/>
      <c r="H8" s="128"/>
      <c r="I8" s="128"/>
    </row>
    <row r="9" spans="1:9" ht="18.75">
      <c r="A9" s="129" t="s">
        <v>40</v>
      </c>
      <c r="B9" s="129"/>
      <c r="C9" s="129"/>
      <c r="D9" s="129"/>
      <c r="E9" s="129"/>
      <c r="F9" s="129"/>
      <c r="G9" s="129"/>
      <c r="H9" s="129"/>
      <c r="I9" s="129"/>
    </row>
    <row r="10" spans="1:9" ht="21" customHeight="1">
      <c r="A10" s="6"/>
      <c r="B10" s="6"/>
      <c r="C10" s="6"/>
      <c r="D10" s="6"/>
      <c r="E10" s="6"/>
      <c r="F10" s="6"/>
      <c r="G10" s="5"/>
      <c r="H10" s="5"/>
      <c r="I10" s="21" t="s">
        <v>4</v>
      </c>
    </row>
    <row r="11" spans="1:9" s="28" customFormat="1" ht="30.75" customHeight="1">
      <c r="A11" s="134" t="s">
        <v>1</v>
      </c>
      <c r="B11" s="134" t="s">
        <v>2</v>
      </c>
      <c r="C11" s="134" t="s">
        <v>3</v>
      </c>
      <c r="D11" s="134" t="s">
        <v>16</v>
      </c>
      <c r="E11" s="135"/>
      <c r="F11" s="134" t="s">
        <v>17</v>
      </c>
      <c r="G11" s="135"/>
      <c r="H11" s="135" t="s">
        <v>18</v>
      </c>
      <c r="I11" s="135"/>
    </row>
    <row r="12" spans="1:9" s="27" customFormat="1" ht="96" customHeight="1">
      <c r="A12" s="135"/>
      <c r="B12" s="135"/>
      <c r="C12" s="135"/>
      <c r="D12" s="23" t="s">
        <v>42</v>
      </c>
      <c r="E12" s="23" t="s">
        <v>41</v>
      </c>
      <c r="F12" s="23" t="s">
        <v>42</v>
      </c>
      <c r="G12" s="23" t="s">
        <v>41</v>
      </c>
      <c r="H12" s="23" t="s">
        <v>42</v>
      </c>
      <c r="I12" s="23" t="s">
        <v>41</v>
      </c>
    </row>
    <row r="13" spans="1:9" s="27" customFormat="1" ht="12.75" customHeight="1">
      <c r="A13" s="39">
        <v>1</v>
      </c>
      <c r="B13" s="39">
        <v>2</v>
      </c>
      <c r="C13" s="39">
        <v>3</v>
      </c>
      <c r="D13" s="39">
        <v>4</v>
      </c>
      <c r="E13" s="39">
        <v>5</v>
      </c>
      <c r="F13" s="39">
        <v>6</v>
      </c>
      <c r="G13" s="39">
        <v>7</v>
      </c>
      <c r="H13" s="39">
        <v>8</v>
      </c>
      <c r="I13" s="39">
        <v>9</v>
      </c>
    </row>
    <row r="14" spans="1:9" s="28" customFormat="1" ht="42.75" customHeight="1">
      <c r="A14" s="130" t="s">
        <v>96</v>
      </c>
      <c r="B14" s="131"/>
      <c r="C14" s="131"/>
      <c r="D14" s="40">
        <f aca="true" t="shared" si="0" ref="D14:I14">SUM(D15:D20,D23:D31)</f>
        <v>19568.671000000002</v>
      </c>
      <c r="E14" s="40">
        <f t="shared" si="0"/>
        <v>19521.129999999997</v>
      </c>
      <c r="F14" s="40">
        <f t="shared" si="0"/>
        <v>14180.563</v>
      </c>
      <c r="G14" s="40">
        <f t="shared" si="0"/>
        <v>14179.342</v>
      </c>
      <c r="H14" s="40">
        <f t="shared" si="0"/>
        <v>33749.234</v>
      </c>
      <c r="I14" s="40">
        <f t="shared" si="0"/>
        <v>33700.471999999994</v>
      </c>
    </row>
    <row r="15" spans="1:9" s="28" customFormat="1" ht="15.75" customHeight="1">
      <c r="A15" s="38">
        <v>2110</v>
      </c>
      <c r="B15" s="41"/>
      <c r="C15" s="41" t="s">
        <v>45</v>
      </c>
      <c r="D15" s="42">
        <f aca="true" t="shared" si="1" ref="D15:G30">SUMIF($A$33:$A$86,$A15,D$33:D$86)</f>
        <v>2962.108</v>
      </c>
      <c r="E15" s="42">
        <f t="shared" si="1"/>
        <v>2961.942</v>
      </c>
      <c r="F15" s="42">
        <f t="shared" si="1"/>
        <v>0</v>
      </c>
      <c r="G15" s="42">
        <f t="shared" si="1"/>
        <v>0</v>
      </c>
      <c r="H15" s="43">
        <f aca="true" t="shared" si="2" ref="H15:I30">D15+F15</f>
        <v>2962.108</v>
      </c>
      <c r="I15" s="43">
        <f t="shared" si="2"/>
        <v>2961.942</v>
      </c>
    </row>
    <row r="16" spans="1:9" s="28" customFormat="1" ht="15.75" customHeight="1">
      <c r="A16" s="38">
        <v>2120</v>
      </c>
      <c r="B16" s="41"/>
      <c r="C16" s="44" t="s">
        <v>44</v>
      </c>
      <c r="D16" s="42">
        <f t="shared" si="1"/>
        <v>644.35</v>
      </c>
      <c r="E16" s="42">
        <f t="shared" si="1"/>
        <v>641.105</v>
      </c>
      <c r="F16" s="42">
        <f t="shared" si="1"/>
        <v>0</v>
      </c>
      <c r="G16" s="42">
        <f t="shared" si="1"/>
        <v>0</v>
      </c>
      <c r="H16" s="43">
        <f t="shared" si="2"/>
        <v>644.35</v>
      </c>
      <c r="I16" s="43">
        <f t="shared" si="2"/>
        <v>641.105</v>
      </c>
    </row>
    <row r="17" spans="1:9" s="28" customFormat="1" ht="15.75" customHeight="1">
      <c r="A17" s="38">
        <v>2210</v>
      </c>
      <c r="B17" s="45"/>
      <c r="C17" s="46" t="s">
        <v>46</v>
      </c>
      <c r="D17" s="42">
        <f t="shared" si="1"/>
        <v>207.996</v>
      </c>
      <c r="E17" s="42">
        <f t="shared" si="1"/>
        <v>207.23</v>
      </c>
      <c r="F17" s="42">
        <f t="shared" si="1"/>
        <v>0</v>
      </c>
      <c r="G17" s="42">
        <f t="shared" si="1"/>
        <v>0</v>
      </c>
      <c r="H17" s="43">
        <f t="shared" si="2"/>
        <v>207.996</v>
      </c>
      <c r="I17" s="43">
        <f t="shared" si="2"/>
        <v>207.23</v>
      </c>
    </row>
    <row r="18" spans="1:9" s="28" customFormat="1" ht="15.75" customHeight="1">
      <c r="A18" s="38">
        <v>2240</v>
      </c>
      <c r="B18" s="45"/>
      <c r="C18" s="46" t="s">
        <v>47</v>
      </c>
      <c r="D18" s="42">
        <f t="shared" si="1"/>
        <v>1479.453</v>
      </c>
      <c r="E18" s="42">
        <f t="shared" si="1"/>
        <v>1469.007</v>
      </c>
      <c r="F18" s="42">
        <f t="shared" si="1"/>
        <v>0</v>
      </c>
      <c r="G18" s="42">
        <f t="shared" si="1"/>
        <v>0</v>
      </c>
      <c r="H18" s="43">
        <f t="shared" si="2"/>
        <v>1479.453</v>
      </c>
      <c r="I18" s="43">
        <f t="shared" si="2"/>
        <v>1469.007</v>
      </c>
    </row>
    <row r="19" spans="1:9" s="28" customFormat="1" ht="15.75" customHeight="1">
      <c r="A19" s="38">
        <v>2250</v>
      </c>
      <c r="B19" s="45"/>
      <c r="C19" s="46" t="s">
        <v>48</v>
      </c>
      <c r="D19" s="42">
        <f t="shared" si="1"/>
        <v>14.44</v>
      </c>
      <c r="E19" s="42">
        <f t="shared" si="1"/>
        <v>7.909</v>
      </c>
      <c r="F19" s="42">
        <f t="shared" si="1"/>
        <v>0</v>
      </c>
      <c r="G19" s="42">
        <f t="shared" si="1"/>
        <v>0</v>
      </c>
      <c r="H19" s="43">
        <f t="shared" si="2"/>
        <v>14.44</v>
      </c>
      <c r="I19" s="43">
        <f t="shared" si="2"/>
        <v>7.909</v>
      </c>
    </row>
    <row r="20" spans="1:9" s="28" customFormat="1" ht="15.75" customHeight="1">
      <c r="A20" s="38">
        <v>2270</v>
      </c>
      <c r="B20" s="41"/>
      <c r="C20" s="46" t="s">
        <v>51</v>
      </c>
      <c r="D20" s="42">
        <f t="shared" si="1"/>
        <v>3350.8420000000006</v>
      </c>
      <c r="E20" s="42">
        <f t="shared" si="1"/>
        <v>3325.485</v>
      </c>
      <c r="F20" s="42">
        <f t="shared" si="1"/>
        <v>0</v>
      </c>
      <c r="G20" s="42">
        <f t="shared" si="1"/>
        <v>0</v>
      </c>
      <c r="H20" s="43">
        <f t="shared" si="2"/>
        <v>3350.8420000000006</v>
      </c>
      <c r="I20" s="43">
        <f t="shared" si="2"/>
        <v>3325.485</v>
      </c>
    </row>
    <row r="21" spans="1:9" s="28" customFormat="1" ht="15.75" customHeight="1">
      <c r="A21" s="38">
        <v>2272</v>
      </c>
      <c r="B21" s="45"/>
      <c r="C21" s="46" t="s">
        <v>49</v>
      </c>
      <c r="D21" s="42">
        <f t="shared" si="1"/>
        <v>2.662</v>
      </c>
      <c r="E21" s="42">
        <f t="shared" si="1"/>
        <v>2.05</v>
      </c>
      <c r="F21" s="42">
        <f t="shared" si="1"/>
        <v>0</v>
      </c>
      <c r="G21" s="42">
        <f t="shared" si="1"/>
        <v>0</v>
      </c>
      <c r="H21" s="43">
        <f t="shared" si="2"/>
        <v>2.662</v>
      </c>
      <c r="I21" s="43">
        <f t="shared" si="2"/>
        <v>2.05</v>
      </c>
    </row>
    <row r="22" spans="1:9" s="28" customFormat="1" ht="15.75" customHeight="1">
      <c r="A22" s="38">
        <v>2273</v>
      </c>
      <c r="B22" s="45"/>
      <c r="C22" s="46" t="s">
        <v>50</v>
      </c>
      <c r="D22" s="42">
        <f t="shared" si="1"/>
        <v>3307.817</v>
      </c>
      <c r="E22" s="42">
        <f t="shared" si="1"/>
        <v>3283.0750000000003</v>
      </c>
      <c r="F22" s="42">
        <f t="shared" si="1"/>
        <v>0</v>
      </c>
      <c r="G22" s="42">
        <f t="shared" si="1"/>
        <v>0</v>
      </c>
      <c r="H22" s="43">
        <f t="shared" si="2"/>
        <v>3307.817</v>
      </c>
      <c r="I22" s="43">
        <f t="shared" si="2"/>
        <v>3283.0750000000003</v>
      </c>
    </row>
    <row r="23" spans="1:9" s="28" customFormat="1" ht="30" customHeight="1">
      <c r="A23" s="38">
        <v>2280</v>
      </c>
      <c r="B23" s="41"/>
      <c r="C23" s="46" t="s">
        <v>52</v>
      </c>
      <c r="D23" s="42">
        <f t="shared" si="1"/>
        <v>6.88</v>
      </c>
      <c r="E23" s="42">
        <f t="shared" si="1"/>
        <v>6.88</v>
      </c>
      <c r="F23" s="42">
        <f t="shared" si="1"/>
        <v>0</v>
      </c>
      <c r="G23" s="42">
        <f t="shared" si="1"/>
        <v>0</v>
      </c>
      <c r="H23" s="43">
        <f t="shared" si="2"/>
        <v>6.88</v>
      </c>
      <c r="I23" s="43">
        <f t="shared" si="2"/>
        <v>6.88</v>
      </c>
    </row>
    <row r="24" spans="1:9" s="28" customFormat="1" ht="31.5" customHeight="1">
      <c r="A24" s="38">
        <v>2610</v>
      </c>
      <c r="B24" s="41"/>
      <c r="C24" s="46" t="s">
        <v>69</v>
      </c>
      <c r="D24" s="42">
        <f t="shared" si="1"/>
        <v>10837.246000000001</v>
      </c>
      <c r="E24" s="42">
        <f t="shared" si="1"/>
        <v>10836.598</v>
      </c>
      <c r="F24" s="42">
        <f t="shared" si="1"/>
        <v>2254.184</v>
      </c>
      <c r="G24" s="42">
        <f t="shared" si="1"/>
        <v>2254.184</v>
      </c>
      <c r="H24" s="43">
        <f t="shared" si="2"/>
        <v>13091.43</v>
      </c>
      <c r="I24" s="43">
        <f t="shared" si="2"/>
        <v>13090.782</v>
      </c>
    </row>
    <row r="25" spans="1:9" s="28" customFormat="1" ht="16.5" customHeight="1">
      <c r="A25" s="38">
        <v>2730</v>
      </c>
      <c r="B25" s="41"/>
      <c r="C25" s="41" t="s">
        <v>66</v>
      </c>
      <c r="D25" s="42">
        <f t="shared" si="1"/>
        <v>41.381</v>
      </c>
      <c r="E25" s="42">
        <f t="shared" si="1"/>
        <v>41.1</v>
      </c>
      <c r="F25" s="42">
        <f t="shared" si="1"/>
        <v>0</v>
      </c>
      <c r="G25" s="42">
        <f t="shared" si="1"/>
        <v>0</v>
      </c>
      <c r="H25" s="43">
        <f aca="true" t="shared" si="3" ref="H25:I29">D25+F25</f>
        <v>41.381</v>
      </c>
      <c r="I25" s="43">
        <f t="shared" si="3"/>
        <v>41.1</v>
      </c>
    </row>
    <row r="26" spans="1:9" s="28" customFormat="1" ht="16.5" customHeight="1">
      <c r="A26" s="38">
        <v>2800</v>
      </c>
      <c r="B26" s="41"/>
      <c r="C26" s="46" t="s">
        <v>58</v>
      </c>
      <c r="D26" s="42">
        <f t="shared" si="1"/>
        <v>23.975</v>
      </c>
      <c r="E26" s="42">
        <f t="shared" si="1"/>
        <v>23.874</v>
      </c>
      <c r="F26" s="42">
        <f t="shared" si="1"/>
        <v>0</v>
      </c>
      <c r="G26" s="42">
        <f t="shared" si="1"/>
        <v>0</v>
      </c>
      <c r="H26" s="43">
        <f t="shared" si="3"/>
        <v>23.975</v>
      </c>
      <c r="I26" s="43">
        <f t="shared" si="3"/>
        <v>23.874</v>
      </c>
    </row>
    <row r="27" spans="1:9" s="28" customFormat="1" ht="30">
      <c r="A27" s="56">
        <v>3110</v>
      </c>
      <c r="B27" s="41"/>
      <c r="C27" s="54" t="s">
        <v>73</v>
      </c>
      <c r="D27" s="42">
        <f t="shared" si="1"/>
        <v>0</v>
      </c>
      <c r="E27" s="42">
        <f t="shared" si="1"/>
        <v>0</v>
      </c>
      <c r="F27" s="42">
        <f t="shared" si="1"/>
        <v>198</v>
      </c>
      <c r="G27" s="42">
        <f t="shared" si="1"/>
        <v>198</v>
      </c>
      <c r="H27" s="43">
        <f t="shared" si="3"/>
        <v>198</v>
      </c>
      <c r="I27" s="43">
        <f t="shared" si="3"/>
        <v>198</v>
      </c>
    </row>
    <row r="28" spans="1:9" s="28" customFormat="1" ht="30">
      <c r="A28" s="56">
        <v>3131</v>
      </c>
      <c r="B28" s="41"/>
      <c r="C28" s="54" t="s">
        <v>71</v>
      </c>
      <c r="D28" s="42">
        <f t="shared" si="1"/>
        <v>0</v>
      </c>
      <c r="E28" s="42">
        <f t="shared" si="1"/>
        <v>0</v>
      </c>
      <c r="F28" s="42">
        <f t="shared" si="1"/>
        <v>980.332</v>
      </c>
      <c r="G28" s="42">
        <f t="shared" si="1"/>
        <v>980.33</v>
      </c>
      <c r="H28" s="43">
        <f t="shared" si="3"/>
        <v>980.332</v>
      </c>
      <c r="I28" s="43">
        <f t="shared" si="3"/>
        <v>980.33</v>
      </c>
    </row>
    <row r="29" spans="1:9" s="28" customFormat="1" ht="15">
      <c r="A29" s="56">
        <v>3132</v>
      </c>
      <c r="B29" s="41"/>
      <c r="C29" s="54" t="s">
        <v>84</v>
      </c>
      <c r="D29" s="42">
        <f t="shared" si="1"/>
        <v>0</v>
      </c>
      <c r="E29" s="42">
        <f t="shared" si="1"/>
        <v>0</v>
      </c>
      <c r="F29" s="42">
        <f t="shared" si="1"/>
        <v>2536.12</v>
      </c>
      <c r="G29" s="42">
        <f t="shared" si="1"/>
        <v>2534.9010000000003</v>
      </c>
      <c r="H29" s="43">
        <f t="shared" si="3"/>
        <v>2536.12</v>
      </c>
      <c r="I29" s="43">
        <f t="shared" si="3"/>
        <v>2534.9010000000003</v>
      </c>
    </row>
    <row r="30" spans="1:9" s="28" customFormat="1" ht="30">
      <c r="A30" s="56">
        <v>3210</v>
      </c>
      <c r="B30" s="41"/>
      <c r="C30" s="54" t="s">
        <v>67</v>
      </c>
      <c r="D30" s="42">
        <f t="shared" si="1"/>
        <v>0</v>
      </c>
      <c r="E30" s="42">
        <f t="shared" si="1"/>
        <v>0</v>
      </c>
      <c r="F30" s="42">
        <f t="shared" si="1"/>
        <v>5011.439</v>
      </c>
      <c r="G30" s="42">
        <f t="shared" si="1"/>
        <v>5011.439</v>
      </c>
      <c r="H30" s="43">
        <f>D30+F30</f>
        <v>5011.439</v>
      </c>
      <c r="I30" s="43">
        <f t="shared" si="2"/>
        <v>5011.439</v>
      </c>
    </row>
    <row r="31" spans="1:9" s="28" customFormat="1" ht="15">
      <c r="A31" s="56">
        <v>3240</v>
      </c>
      <c r="B31" s="41"/>
      <c r="C31" s="54" t="s">
        <v>78</v>
      </c>
      <c r="D31" s="42">
        <f>SUMIF($A$33:$A$86,$A31,D$33:D$86)</f>
        <v>0</v>
      </c>
      <c r="E31" s="42">
        <f>SUMIF($A$33:$A$86,$A31,E$33:E$86)</f>
        <v>0</v>
      </c>
      <c r="F31" s="42">
        <f>SUMIF($A$33:$A$86,$A31,F$33:F$86)</f>
        <v>3200.488</v>
      </c>
      <c r="G31" s="42">
        <f>SUMIF($A$33:$A$86,$A31,G$33:G$86)</f>
        <v>3200.488</v>
      </c>
      <c r="H31" s="43">
        <f>D31+F31</f>
        <v>3200.488</v>
      </c>
      <c r="I31" s="43">
        <f>E31+G31</f>
        <v>3200.488</v>
      </c>
    </row>
    <row r="32" spans="1:9" s="28" customFormat="1" ht="16.5" customHeight="1">
      <c r="A32" s="132" t="s">
        <v>5</v>
      </c>
      <c r="B32" s="133"/>
      <c r="C32" s="133"/>
      <c r="D32" s="47"/>
      <c r="E32" s="48"/>
      <c r="F32" s="49"/>
      <c r="G32" s="49"/>
      <c r="H32" s="50"/>
      <c r="I32" s="50"/>
    </row>
    <row r="33" spans="1:9" s="28" customFormat="1" ht="45" customHeight="1">
      <c r="A33" s="51">
        <v>1210160</v>
      </c>
      <c r="B33" s="52" t="s">
        <v>43</v>
      </c>
      <c r="C33" s="53" t="s">
        <v>59</v>
      </c>
      <c r="D33" s="40">
        <f aca="true" t="shared" si="4" ref="D33:I33">SUM(D34:D39,D43:D44)</f>
        <v>4000.6510000000003</v>
      </c>
      <c r="E33" s="40">
        <f t="shared" si="4"/>
        <v>3979.0060000000003</v>
      </c>
      <c r="F33" s="40">
        <f t="shared" si="4"/>
        <v>0</v>
      </c>
      <c r="G33" s="40">
        <f t="shared" si="4"/>
        <v>0</v>
      </c>
      <c r="H33" s="40">
        <f t="shared" si="4"/>
        <v>4017.746</v>
      </c>
      <c r="I33" s="40">
        <f t="shared" si="4"/>
        <v>3996</v>
      </c>
    </row>
    <row r="34" spans="1:9" s="28" customFormat="1" ht="14.25" customHeight="1">
      <c r="A34" s="38">
        <v>2110</v>
      </c>
      <c r="B34" s="41"/>
      <c r="C34" s="41" t="s">
        <v>45</v>
      </c>
      <c r="D34" s="42">
        <v>2962.108</v>
      </c>
      <c r="E34" s="42">
        <v>2961.942</v>
      </c>
      <c r="F34" s="42"/>
      <c r="G34" s="42"/>
      <c r="H34" s="43">
        <f aca="true" t="shared" si="5" ref="H34:H44">D34+F34</f>
        <v>2962.108</v>
      </c>
      <c r="I34" s="43">
        <f aca="true" t="shared" si="6" ref="I34:I44">E34+G34</f>
        <v>2961.942</v>
      </c>
    </row>
    <row r="35" spans="1:9" s="28" customFormat="1" ht="14.25" customHeight="1">
      <c r="A35" s="38">
        <v>2120</v>
      </c>
      <c r="B35" s="41"/>
      <c r="C35" s="44" t="s">
        <v>44</v>
      </c>
      <c r="D35" s="42">
        <v>644.35</v>
      </c>
      <c r="E35" s="42">
        <v>641.105</v>
      </c>
      <c r="F35" s="42"/>
      <c r="G35" s="42"/>
      <c r="H35" s="43">
        <f t="shared" si="5"/>
        <v>644.35</v>
      </c>
      <c r="I35" s="43">
        <f t="shared" si="6"/>
        <v>641.105</v>
      </c>
    </row>
    <row r="36" spans="1:9" s="28" customFormat="1" ht="14.25" customHeight="1">
      <c r="A36" s="38">
        <v>2210</v>
      </c>
      <c r="B36" s="41"/>
      <c r="C36" s="54" t="s">
        <v>46</v>
      </c>
      <c r="D36" s="43">
        <v>177.996</v>
      </c>
      <c r="E36" s="43">
        <v>177.69</v>
      </c>
      <c r="F36" s="43"/>
      <c r="G36" s="43"/>
      <c r="H36" s="43">
        <f t="shared" si="5"/>
        <v>177.996</v>
      </c>
      <c r="I36" s="43">
        <f t="shared" si="6"/>
        <v>177.69</v>
      </c>
    </row>
    <row r="37" spans="1:9" s="28" customFormat="1" ht="14.25" customHeight="1">
      <c r="A37" s="38">
        <v>2240</v>
      </c>
      <c r="B37" s="41"/>
      <c r="C37" s="54" t="s">
        <v>47</v>
      </c>
      <c r="D37" s="43">
        <v>61.209</v>
      </c>
      <c r="E37" s="43">
        <v>51.134</v>
      </c>
      <c r="F37" s="43"/>
      <c r="G37" s="43"/>
      <c r="H37" s="43">
        <f t="shared" si="5"/>
        <v>61.209</v>
      </c>
      <c r="I37" s="43">
        <f t="shared" si="6"/>
        <v>51.134</v>
      </c>
    </row>
    <row r="38" spans="1:9" s="28" customFormat="1" ht="14.25" customHeight="1">
      <c r="A38" s="38">
        <v>2250</v>
      </c>
      <c r="B38" s="41"/>
      <c r="C38" s="54" t="s">
        <v>48</v>
      </c>
      <c r="D38" s="43">
        <v>14.44</v>
      </c>
      <c r="E38" s="43">
        <v>7.909</v>
      </c>
      <c r="F38" s="43"/>
      <c r="G38" s="43"/>
      <c r="H38" s="43">
        <f t="shared" si="5"/>
        <v>14.44</v>
      </c>
      <c r="I38" s="43">
        <f t="shared" si="6"/>
        <v>7.909</v>
      </c>
    </row>
    <row r="39" spans="1:9" s="28" customFormat="1" ht="14.25" customHeight="1">
      <c r="A39" s="38">
        <v>2270</v>
      </c>
      <c r="B39" s="41"/>
      <c r="C39" s="54" t="s">
        <v>51</v>
      </c>
      <c r="D39" s="43">
        <f aca="true" t="shared" si="7" ref="D39:I39">SUM(D40:D42)</f>
        <v>109.69300000000001</v>
      </c>
      <c r="E39" s="43">
        <f t="shared" si="7"/>
        <v>108.472</v>
      </c>
      <c r="F39" s="43">
        <f t="shared" si="7"/>
        <v>0</v>
      </c>
      <c r="G39" s="43">
        <f t="shared" si="7"/>
        <v>0</v>
      </c>
      <c r="H39" s="43">
        <f t="shared" si="7"/>
        <v>109.69300000000001</v>
      </c>
      <c r="I39" s="43">
        <f t="shared" si="7"/>
        <v>108.472</v>
      </c>
    </row>
    <row r="40" spans="1:9" s="28" customFormat="1" ht="14.25" customHeight="1">
      <c r="A40" s="38">
        <v>2272</v>
      </c>
      <c r="B40" s="41"/>
      <c r="C40" s="54" t="s">
        <v>49</v>
      </c>
      <c r="D40" s="43">
        <v>2.662</v>
      </c>
      <c r="E40" s="43">
        <v>2.05</v>
      </c>
      <c r="F40" s="43"/>
      <c r="G40" s="43"/>
      <c r="H40" s="43">
        <f t="shared" si="5"/>
        <v>2.662</v>
      </c>
      <c r="I40" s="43">
        <f t="shared" si="6"/>
        <v>2.05</v>
      </c>
    </row>
    <row r="41" spans="1:9" s="28" customFormat="1" ht="14.25" customHeight="1">
      <c r="A41" s="38">
        <v>2273</v>
      </c>
      <c r="B41" s="41"/>
      <c r="C41" s="54" t="s">
        <v>50</v>
      </c>
      <c r="D41" s="43">
        <v>69.727</v>
      </c>
      <c r="E41" s="43">
        <v>69.119</v>
      </c>
      <c r="F41" s="43"/>
      <c r="G41" s="43"/>
      <c r="H41" s="43">
        <f t="shared" si="5"/>
        <v>69.727</v>
      </c>
      <c r="I41" s="43">
        <f t="shared" si="6"/>
        <v>69.119</v>
      </c>
    </row>
    <row r="42" spans="1:9" s="28" customFormat="1" ht="14.25" customHeight="1">
      <c r="A42" s="38">
        <v>2274</v>
      </c>
      <c r="B42" s="41"/>
      <c r="C42" s="54" t="s">
        <v>60</v>
      </c>
      <c r="D42" s="43">
        <v>37.304</v>
      </c>
      <c r="E42" s="43">
        <v>37.303</v>
      </c>
      <c r="F42" s="43"/>
      <c r="G42" s="43"/>
      <c r="H42" s="43">
        <f t="shared" si="5"/>
        <v>37.304</v>
      </c>
      <c r="I42" s="43">
        <f t="shared" si="6"/>
        <v>37.303</v>
      </c>
    </row>
    <row r="43" spans="1:9" s="28" customFormat="1" ht="34.5" customHeight="1">
      <c r="A43" s="38">
        <v>2280</v>
      </c>
      <c r="B43" s="41"/>
      <c r="C43" s="54" t="s">
        <v>52</v>
      </c>
      <c r="D43" s="43">
        <v>6.88</v>
      </c>
      <c r="E43" s="43">
        <v>6.88</v>
      </c>
      <c r="F43" s="43"/>
      <c r="G43" s="43"/>
      <c r="H43" s="43">
        <f>H44</f>
        <v>23.975</v>
      </c>
      <c r="I43" s="43">
        <f>I44</f>
        <v>23.874</v>
      </c>
    </row>
    <row r="44" spans="1:9" s="28" customFormat="1" ht="14.25" customHeight="1">
      <c r="A44" s="38">
        <v>2800</v>
      </c>
      <c r="B44" s="41"/>
      <c r="C44" s="54" t="s">
        <v>58</v>
      </c>
      <c r="D44" s="43">
        <v>23.975</v>
      </c>
      <c r="E44" s="43">
        <v>23.874</v>
      </c>
      <c r="F44" s="43"/>
      <c r="G44" s="43"/>
      <c r="H44" s="43">
        <f t="shared" si="5"/>
        <v>23.975</v>
      </c>
      <c r="I44" s="43">
        <f t="shared" si="6"/>
        <v>23.874</v>
      </c>
    </row>
    <row r="45" spans="1:9" s="28" customFormat="1" ht="30.75" customHeight="1">
      <c r="A45" s="51">
        <v>1213242</v>
      </c>
      <c r="B45" s="52" t="s">
        <v>62</v>
      </c>
      <c r="C45" s="53" t="s">
        <v>61</v>
      </c>
      <c r="D45" s="40">
        <f aca="true" t="shared" si="8" ref="D45:I45">SUM(D46)</f>
        <v>41.381</v>
      </c>
      <c r="E45" s="40">
        <f t="shared" si="8"/>
        <v>41.1</v>
      </c>
      <c r="F45" s="40">
        <f t="shared" si="8"/>
        <v>0</v>
      </c>
      <c r="G45" s="40">
        <f t="shared" si="8"/>
        <v>0</v>
      </c>
      <c r="H45" s="40">
        <f t="shared" si="8"/>
        <v>41.381</v>
      </c>
      <c r="I45" s="40">
        <f t="shared" si="8"/>
        <v>41.1</v>
      </c>
    </row>
    <row r="46" spans="1:9" s="28" customFormat="1" ht="16.5" customHeight="1">
      <c r="A46" s="38">
        <v>2730</v>
      </c>
      <c r="B46" s="41"/>
      <c r="C46" s="41" t="s">
        <v>63</v>
      </c>
      <c r="D46" s="42">
        <v>41.381</v>
      </c>
      <c r="E46" s="42">
        <v>41.1</v>
      </c>
      <c r="F46" s="42"/>
      <c r="G46" s="42"/>
      <c r="H46" s="43">
        <f>D46+F46</f>
        <v>41.381</v>
      </c>
      <c r="I46" s="43">
        <f>E46+G46</f>
        <v>41.1</v>
      </c>
    </row>
    <row r="47" spans="1:9" s="28" customFormat="1" ht="28.5" customHeight="1">
      <c r="A47" s="51">
        <v>1216013</v>
      </c>
      <c r="B47" s="52" t="s">
        <v>64</v>
      </c>
      <c r="C47" s="53" t="s">
        <v>65</v>
      </c>
      <c r="D47" s="40">
        <f aca="true" t="shared" si="9" ref="D47:I47">SUM(D48)</f>
        <v>0</v>
      </c>
      <c r="E47" s="40">
        <f t="shared" si="9"/>
        <v>0</v>
      </c>
      <c r="F47" s="40">
        <f t="shared" si="9"/>
        <v>2988.5</v>
      </c>
      <c r="G47" s="40">
        <f t="shared" si="9"/>
        <v>2988.5</v>
      </c>
      <c r="H47" s="40">
        <f t="shared" si="9"/>
        <v>2988.5</v>
      </c>
      <c r="I47" s="40">
        <f t="shared" si="9"/>
        <v>2988.5</v>
      </c>
    </row>
    <row r="48" spans="1:9" s="28" customFormat="1" ht="31.5" customHeight="1">
      <c r="A48" s="38">
        <v>3210</v>
      </c>
      <c r="B48" s="41"/>
      <c r="C48" s="54" t="s">
        <v>67</v>
      </c>
      <c r="D48" s="42"/>
      <c r="E48" s="42"/>
      <c r="F48" s="42">
        <v>2988.5</v>
      </c>
      <c r="G48" s="42">
        <v>2988.5</v>
      </c>
      <c r="H48" s="43">
        <f>D48+F48</f>
        <v>2988.5</v>
      </c>
      <c r="I48" s="43">
        <f>E48+G48</f>
        <v>2988.5</v>
      </c>
    </row>
    <row r="49" spans="1:9" s="28" customFormat="1" ht="29.25" customHeight="1">
      <c r="A49" s="51">
        <v>1216015</v>
      </c>
      <c r="B49" s="52" t="s">
        <v>64</v>
      </c>
      <c r="C49" s="53" t="s">
        <v>68</v>
      </c>
      <c r="D49" s="40">
        <f aca="true" t="shared" si="10" ref="D49:I49">SUM(D50:D52)</f>
        <v>186.992</v>
      </c>
      <c r="E49" s="40">
        <f t="shared" si="10"/>
        <v>186.991</v>
      </c>
      <c r="F49" s="40">
        <f t="shared" si="10"/>
        <v>999.439</v>
      </c>
      <c r="G49" s="40">
        <f t="shared" si="10"/>
        <v>999.439</v>
      </c>
      <c r="H49" s="40">
        <f t="shared" si="10"/>
        <v>1186.431</v>
      </c>
      <c r="I49" s="40">
        <f t="shared" si="10"/>
        <v>1186.43</v>
      </c>
    </row>
    <row r="50" spans="1:9" s="28" customFormat="1" ht="16.5" customHeight="1">
      <c r="A50" s="38">
        <v>2240</v>
      </c>
      <c r="B50" s="41"/>
      <c r="C50" s="41" t="s">
        <v>47</v>
      </c>
      <c r="D50" s="42">
        <v>156.992</v>
      </c>
      <c r="E50" s="42">
        <v>156.991</v>
      </c>
      <c r="F50" s="42"/>
      <c r="G50" s="42"/>
      <c r="H50" s="43">
        <f aca="true" t="shared" si="11" ref="H50:I52">D50+F50</f>
        <v>156.992</v>
      </c>
      <c r="I50" s="43">
        <f t="shared" si="11"/>
        <v>156.991</v>
      </c>
    </row>
    <row r="51" spans="1:9" s="28" customFormat="1" ht="28.5" customHeight="1">
      <c r="A51" s="38">
        <v>2610</v>
      </c>
      <c r="B51" s="41"/>
      <c r="C51" s="54" t="s">
        <v>69</v>
      </c>
      <c r="D51" s="42">
        <v>30</v>
      </c>
      <c r="E51" s="42">
        <v>30</v>
      </c>
      <c r="F51" s="42"/>
      <c r="G51" s="42"/>
      <c r="H51" s="43">
        <f t="shared" si="11"/>
        <v>30</v>
      </c>
      <c r="I51" s="43">
        <f t="shared" si="11"/>
        <v>30</v>
      </c>
    </row>
    <row r="52" spans="1:9" s="28" customFormat="1" ht="29.25" customHeight="1">
      <c r="A52" s="38">
        <v>3210</v>
      </c>
      <c r="B52" s="41"/>
      <c r="C52" s="54" t="s">
        <v>67</v>
      </c>
      <c r="D52" s="42"/>
      <c r="E52" s="42"/>
      <c r="F52" s="42">
        <v>999.439</v>
      </c>
      <c r="G52" s="42">
        <v>999.439</v>
      </c>
      <c r="H52" s="43">
        <f t="shared" si="11"/>
        <v>999.439</v>
      </c>
      <c r="I52" s="43">
        <f t="shared" si="11"/>
        <v>999.439</v>
      </c>
    </row>
    <row r="53" spans="1:9" s="28" customFormat="1" ht="42" customHeight="1">
      <c r="A53" s="55">
        <v>1216017</v>
      </c>
      <c r="B53" s="52" t="s">
        <v>64</v>
      </c>
      <c r="C53" s="53" t="s">
        <v>70</v>
      </c>
      <c r="D53" s="40">
        <f aca="true" t="shared" si="12" ref="D53:I53">SUM(D54:D55)</f>
        <v>159.628</v>
      </c>
      <c r="E53" s="40">
        <f t="shared" si="12"/>
        <v>159.3</v>
      </c>
      <c r="F53" s="40">
        <f t="shared" si="12"/>
        <v>980.332</v>
      </c>
      <c r="G53" s="40">
        <f t="shared" si="12"/>
        <v>980.33</v>
      </c>
      <c r="H53" s="40">
        <f t="shared" si="12"/>
        <v>1139.96</v>
      </c>
      <c r="I53" s="40">
        <f t="shared" si="12"/>
        <v>1139.63</v>
      </c>
    </row>
    <row r="54" spans="1:9" s="28" customFormat="1" ht="28.5" customHeight="1">
      <c r="A54" s="38">
        <v>2610</v>
      </c>
      <c r="B54" s="41"/>
      <c r="C54" s="54" t="s">
        <v>69</v>
      </c>
      <c r="D54" s="42">
        <v>159.628</v>
      </c>
      <c r="E54" s="42">
        <v>159.3</v>
      </c>
      <c r="F54" s="42"/>
      <c r="G54" s="42"/>
      <c r="H54" s="43">
        <f>D54+F54</f>
        <v>159.628</v>
      </c>
      <c r="I54" s="43">
        <f>E54+G54</f>
        <v>159.3</v>
      </c>
    </row>
    <row r="55" spans="1:9" s="28" customFormat="1" ht="29.25" customHeight="1">
      <c r="A55" s="38">
        <v>3131</v>
      </c>
      <c r="B55" s="41"/>
      <c r="C55" s="54" t="s">
        <v>71</v>
      </c>
      <c r="D55" s="42"/>
      <c r="E55" s="42"/>
      <c r="F55" s="42">
        <v>980.332</v>
      </c>
      <c r="G55" s="42">
        <v>980.33</v>
      </c>
      <c r="H55" s="43">
        <f>D55+F55</f>
        <v>980.332</v>
      </c>
      <c r="I55" s="43">
        <f>E55+G55</f>
        <v>980.33</v>
      </c>
    </row>
    <row r="56" spans="1:9" s="28" customFormat="1" ht="30.75" customHeight="1">
      <c r="A56" s="55">
        <v>1216030</v>
      </c>
      <c r="B56" s="52" t="s">
        <v>64</v>
      </c>
      <c r="C56" s="53" t="s">
        <v>72</v>
      </c>
      <c r="D56" s="40">
        <f aca="true" t="shared" si="13" ref="D56:I56">SUM(D57:D58,D61:D62)</f>
        <v>8165.738000000001</v>
      </c>
      <c r="E56" s="40">
        <f t="shared" si="13"/>
        <v>8140.976999999999</v>
      </c>
      <c r="F56" s="40">
        <f t="shared" si="13"/>
        <v>198</v>
      </c>
      <c r="G56" s="40">
        <f t="shared" si="13"/>
        <v>198</v>
      </c>
      <c r="H56" s="40">
        <f t="shared" si="13"/>
        <v>8363.738000000001</v>
      </c>
      <c r="I56" s="40">
        <f t="shared" si="13"/>
        <v>8338.976999999999</v>
      </c>
    </row>
    <row r="57" spans="1:9" s="28" customFormat="1" ht="14.25" customHeight="1">
      <c r="A57" s="38">
        <v>2240</v>
      </c>
      <c r="B57" s="41"/>
      <c r="C57" s="54" t="s">
        <v>47</v>
      </c>
      <c r="D57" s="43">
        <v>100</v>
      </c>
      <c r="E57" s="43">
        <v>99.68</v>
      </c>
      <c r="F57" s="43"/>
      <c r="G57" s="43"/>
      <c r="H57" s="43">
        <f>D57+F57</f>
        <v>100</v>
      </c>
      <c r="I57" s="43">
        <f>E57+G57</f>
        <v>99.68</v>
      </c>
    </row>
    <row r="58" spans="1:9" s="28" customFormat="1" ht="14.25" customHeight="1">
      <c r="A58" s="38">
        <v>2270</v>
      </c>
      <c r="B58" s="41"/>
      <c r="C58" s="54" t="s">
        <v>51</v>
      </c>
      <c r="D58" s="43">
        <f aca="true" t="shared" si="14" ref="D58:I58">SUM(D59:D60)</f>
        <v>3223.8520000000003</v>
      </c>
      <c r="E58" s="43">
        <f t="shared" si="14"/>
        <v>3199.718</v>
      </c>
      <c r="F58" s="43">
        <f t="shared" si="14"/>
        <v>0</v>
      </c>
      <c r="G58" s="43">
        <f t="shared" si="14"/>
        <v>0</v>
      </c>
      <c r="H58" s="43">
        <f t="shared" si="14"/>
        <v>3223.8520000000003</v>
      </c>
      <c r="I58" s="43">
        <f t="shared" si="14"/>
        <v>3199.718</v>
      </c>
    </row>
    <row r="59" spans="1:9" s="28" customFormat="1" ht="14.25" customHeight="1">
      <c r="A59" s="38">
        <v>2273</v>
      </c>
      <c r="B59" s="41"/>
      <c r="C59" s="54" t="s">
        <v>50</v>
      </c>
      <c r="D59" s="43">
        <v>3220.793</v>
      </c>
      <c r="E59" s="43">
        <v>3196.661</v>
      </c>
      <c r="F59" s="43"/>
      <c r="G59" s="43"/>
      <c r="H59" s="43">
        <f aca="true" t="shared" si="15" ref="H59:I62">D59+F59</f>
        <v>3220.793</v>
      </c>
      <c r="I59" s="43">
        <f t="shared" si="15"/>
        <v>3196.661</v>
      </c>
    </row>
    <row r="60" spans="1:9" s="28" customFormat="1" ht="14.25" customHeight="1">
      <c r="A60" s="38">
        <v>2274</v>
      </c>
      <c r="B60" s="41"/>
      <c r="C60" s="54" t="s">
        <v>60</v>
      </c>
      <c r="D60" s="43">
        <v>3.059</v>
      </c>
      <c r="E60" s="43">
        <v>3.057</v>
      </c>
      <c r="F60" s="43"/>
      <c r="G60" s="43"/>
      <c r="H60" s="43">
        <f t="shared" si="15"/>
        <v>3.059</v>
      </c>
      <c r="I60" s="43">
        <f t="shared" si="15"/>
        <v>3.057</v>
      </c>
    </row>
    <row r="61" spans="1:9" s="28" customFormat="1" ht="28.5" customHeight="1">
      <c r="A61" s="38">
        <v>2610</v>
      </c>
      <c r="B61" s="41"/>
      <c r="C61" s="54" t="s">
        <v>69</v>
      </c>
      <c r="D61" s="42">
        <v>4841.886</v>
      </c>
      <c r="E61" s="42">
        <v>4841.579</v>
      </c>
      <c r="F61" s="42"/>
      <c r="G61" s="42"/>
      <c r="H61" s="43">
        <f t="shared" si="15"/>
        <v>4841.886</v>
      </c>
      <c r="I61" s="43">
        <f t="shared" si="15"/>
        <v>4841.579</v>
      </c>
    </row>
    <row r="62" spans="1:9" s="28" customFormat="1" ht="29.25" customHeight="1">
      <c r="A62" s="38">
        <v>3110</v>
      </c>
      <c r="B62" s="41"/>
      <c r="C62" s="54" t="s">
        <v>73</v>
      </c>
      <c r="D62" s="42"/>
      <c r="E62" s="42"/>
      <c r="F62" s="42">
        <v>198</v>
      </c>
      <c r="G62" s="42">
        <v>198</v>
      </c>
      <c r="H62" s="43">
        <f t="shared" si="15"/>
        <v>198</v>
      </c>
      <c r="I62" s="43">
        <f t="shared" si="15"/>
        <v>198</v>
      </c>
    </row>
    <row r="63" spans="1:9" s="28" customFormat="1" ht="256.5" customHeight="1">
      <c r="A63" s="55">
        <v>1216072</v>
      </c>
      <c r="B63" s="52" t="s">
        <v>74</v>
      </c>
      <c r="C63" s="53" t="s">
        <v>75</v>
      </c>
      <c r="D63" s="40">
        <f aca="true" t="shared" si="16" ref="D63:I63">SUM(D64)</f>
        <v>0</v>
      </c>
      <c r="E63" s="40">
        <f t="shared" si="16"/>
        <v>0</v>
      </c>
      <c r="F63" s="40">
        <f t="shared" si="16"/>
        <v>2254.184</v>
      </c>
      <c r="G63" s="40">
        <f t="shared" si="16"/>
        <v>2254.184</v>
      </c>
      <c r="H63" s="40">
        <f t="shared" si="16"/>
        <v>2254.184</v>
      </c>
      <c r="I63" s="40">
        <f t="shared" si="16"/>
        <v>2254.184</v>
      </c>
    </row>
    <row r="64" spans="1:9" s="28" customFormat="1" ht="31.5" customHeight="1">
      <c r="A64" s="38">
        <v>2610</v>
      </c>
      <c r="B64" s="41"/>
      <c r="C64" s="54" t="s">
        <v>69</v>
      </c>
      <c r="D64" s="42"/>
      <c r="E64" s="42"/>
      <c r="F64" s="42">
        <v>2254.184</v>
      </c>
      <c r="G64" s="42">
        <v>2254.184</v>
      </c>
      <c r="H64" s="43">
        <f>D64+F64</f>
        <v>2254.184</v>
      </c>
      <c r="I64" s="43">
        <f>E64+G64</f>
        <v>2254.184</v>
      </c>
    </row>
    <row r="65" spans="1:9" s="28" customFormat="1" ht="85.5" customHeight="1">
      <c r="A65" s="55">
        <v>1216083</v>
      </c>
      <c r="B65" s="52" t="s">
        <v>77</v>
      </c>
      <c r="C65" s="53" t="s">
        <v>76</v>
      </c>
      <c r="D65" s="40">
        <f aca="true" t="shared" si="17" ref="D65:I65">SUM(D66)</f>
        <v>0</v>
      </c>
      <c r="E65" s="40">
        <f t="shared" si="17"/>
        <v>0</v>
      </c>
      <c r="F65" s="40">
        <f t="shared" si="17"/>
        <v>3200.488</v>
      </c>
      <c r="G65" s="40">
        <f t="shared" si="17"/>
        <v>3200.488</v>
      </c>
      <c r="H65" s="40">
        <f t="shared" si="17"/>
        <v>3200.488</v>
      </c>
      <c r="I65" s="40">
        <f t="shared" si="17"/>
        <v>3200.488</v>
      </c>
    </row>
    <row r="66" spans="1:9" s="28" customFormat="1" ht="16.5" customHeight="1">
      <c r="A66" s="38">
        <v>3240</v>
      </c>
      <c r="B66" s="41"/>
      <c r="C66" s="41" t="s">
        <v>78</v>
      </c>
      <c r="D66" s="42"/>
      <c r="E66" s="42"/>
      <c r="F66" s="42">
        <v>3200.488</v>
      </c>
      <c r="G66" s="42">
        <v>3200.488</v>
      </c>
      <c r="H66" s="43">
        <f>D66+F66</f>
        <v>3200.488</v>
      </c>
      <c r="I66" s="43">
        <f>E66+G66</f>
        <v>3200.488</v>
      </c>
    </row>
    <row r="67" spans="1:9" s="28" customFormat="1" ht="30.75" customHeight="1">
      <c r="A67" s="55">
        <v>1216090</v>
      </c>
      <c r="B67" s="52" t="s">
        <v>74</v>
      </c>
      <c r="C67" s="53" t="s">
        <v>79</v>
      </c>
      <c r="D67" s="40">
        <f aca="true" t="shared" si="18" ref="D67:I67">SUM(D68)</f>
        <v>96.031</v>
      </c>
      <c r="E67" s="40">
        <f t="shared" si="18"/>
        <v>95.991</v>
      </c>
      <c r="F67" s="40">
        <f t="shared" si="18"/>
        <v>0</v>
      </c>
      <c r="G67" s="40">
        <f t="shared" si="18"/>
        <v>0</v>
      </c>
      <c r="H67" s="40">
        <f t="shared" si="18"/>
        <v>96.031</v>
      </c>
      <c r="I67" s="40">
        <f t="shared" si="18"/>
        <v>95.991</v>
      </c>
    </row>
    <row r="68" spans="1:9" s="28" customFormat="1" ht="16.5" customHeight="1">
      <c r="A68" s="38">
        <v>2240</v>
      </c>
      <c r="B68" s="41"/>
      <c r="C68" s="54" t="s">
        <v>47</v>
      </c>
      <c r="D68" s="42">
        <v>96.031</v>
      </c>
      <c r="E68" s="42">
        <v>95.991</v>
      </c>
      <c r="F68" s="42"/>
      <c r="G68" s="42"/>
      <c r="H68" s="43">
        <f>D68+F68</f>
        <v>96.031</v>
      </c>
      <c r="I68" s="43">
        <f>E68+G68</f>
        <v>95.991</v>
      </c>
    </row>
    <row r="69" spans="1:9" s="28" customFormat="1" ht="18.75" customHeight="1">
      <c r="A69" s="55">
        <v>1217426</v>
      </c>
      <c r="B69" s="52" t="s">
        <v>81</v>
      </c>
      <c r="C69" s="53" t="s">
        <v>80</v>
      </c>
      <c r="D69" s="40">
        <f aca="true" t="shared" si="19" ref="D69:I69">SUM(D70)</f>
        <v>3370.236</v>
      </c>
      <c r="E69" s="40">
        <f t="shared" si="19"/>
        <v>3370.236</v>
      </c>
      <c r="F69" s="40">
        <f t="shared" si="19"/>
        <v>0</v>
      </c>
      <c r="G69" s="40">
        <f t="shared" si="19"/>
        <v>0</v>
      </c>
      <c r="H69" s="40">
        <f t="shared" si="19"/>
        <v>3370.236</v>
      </c>
      <c r="I69" s="40">
        <f t="shared" si="19"/>
        <v>3370.236</v>
      </c>
    </row>
    <row r="70" spans="1:9" s="28" customFormat="1" ht="28.5" customHeight="1">
      <c r="A70" s="38">
        <v>2610</v>
      </c>
      <c r="B70" s="41"/>
      <c r="C70" s="54" t="s">
        <v>69</v>
      </c>
      <c r="D70" s="42">
        <v>3370.236</v>
      </c>
      <c r="E70" s="42">
        <v>3370.236</v>
      </c>
      <c r="F70" s="42"/>
      <c r="G70" s="42"/>
      <c r="H70" s="43">
        <f>D70+F70</f>
        <v>3370.236</v>
      </c>
      <c r="I70" s="43">
        <f>E70+G70</f>
        <v>3370.236</v>
      </c>
    </row>
    <row r="71" spans="1:9" s="28" customFormat="1" ht="45.75" customHeight="1">
      <c r="A71" s="55">
        <v>1217461</v>
      </c>
      <c r="B71" s="52" t="s">
        <v>82</v>
      </c>
      <c r="C71" s="53" t="s">
        <v>83</v>
      </c>
      <c r="D71" s="40">
        <f aca="true" t="shared" si="20" ref="D71:I71">SUM(D72:D73,D75:D76)</f>
        <v>3419.849</v>
      </c>
      <c r="E71" s="40">
        <f t="shared" si="20"/>
        <v>3419.825</v>
      </c>
      <c r="F71" s="40">
        <f t="shared" si="20"/>
        <v>2516.62</v>
      </c>
      <c r="G71" s="40">
        <f t="shared" si="20"/>
        <v>2516.619</v>
      </c>
      <c r="H71" s="40">
        <f t="shared" si="20"/>
        <v>5936.469</v>
      </c>
      <c r="I71" s="40">
        <f t="shared" si="20"/>
        <v>5936.4439999999995</v>
      </c>
    </row>
    <row r="72" spans="1:9" s="28" customFormat="1" ht="14.25" customHeight="1">
      <c r="A72" s="38">
        <v>2240</v>
      </c>
      <c r="B72" s="41"/>
      <c r="C72" s="54" t="s">
        <v>47</v>
      </c>
      <c r="D72" s="43">
        <v>1065.221</v>
      </c>
      <c r="E72" s="43">
        <v>1065.211</v>
      </c>
      <c r="F72" s="43"/>
      <c r="G72" s="43"/>
      <c r="H72" s="43">
        <f>D72+F72</f>
        <v>1065.221</v>
      </c>
      <c r="I72" s="43">
        <f>E72+G72</f>
        <v>1065.211</v>
      </c>
    </row>
    <row r="73" spans="1:9" s="28" customFormat="1" ht="14.25" customHeight="1">
      <c r="A73" s="38">
        <v>2270</v>
      </c>
      <c r="B73" s="41"/>
      <c r="C73" s="54" t="s">
        <v>51</v>
      </c>
      <c r="D73" s="43">
        <f aca="true" t="shared" si="21" ref="D73:I73">SUM(D74:D74)</f>
        <v>17.297</v>
      </c>
      <c r="E73" s="43">
        <f t="shared" si="21"/>
        <v>17.295</v>
      </c>
      <c r="F73" s="43">
        <f t="shared" si="21"/>
        <v>0</v>
      </c>
      <c r="G73" s="43">
        <f t="shared" si="21"/>
        <v>0</v>
      </c>
      <c r="H73" s="43">
        <f t="shared" si="21"/>
        <v>17.297</v>
      </c>
      <c r="I73" s="43">
        <f t="shared" si="21"/>
        <v>17.295</v>
      </c>
    </row>
    <row r="74" spans="1:9" s="28" customFormat="1" ht="14.25" customHeight="1">
      <c r="A74" s="38">
        <v>2273</v>
      </c>
      <c r="B74" s="41"/>
      <c r="C74" s="54" t="s">
        <v>50</v>
      </c>
      <c r="D74" s="43">
        <v>17.297</v>
      </c>
      <c r="E74" s="43">
        <v>17.295</v>
      </c>
      <c r="F74" s="43"/>
      <c r="G74" s="43"/>
      <c r="H74" s="43">
        <f aca="true" t="shared" si="22" ref="H74:I76">D74+F74</f>
        <v>17.297</v>
      </c>
      <c r="I74" s="43">
        <f t="shared" si="22"/>
        <v>17.295</v>
      </c>
    </row>
    <row r="75" spans="1:9" s="28" customFormat="1" ht="28.5" customHeight="1">
      <c r="A75" s="38">
        <v>2610</v>
      </c>
      <c r="B75" s="41"/>
      <c r="C75" s="54" t="s">
        <v>69</v>
      </c>
      <c r="D75" s="42">
        <v>2337.331</v>
      </c>
      <c r="E75" s="42">
        <v>2337.319</v>
      </c>
      <c r="F75" s="42"/>
      <c r="G75" s="42"/>
      <c r="H75" s="43">
        <f t="shared" si="22"/>
        <v>2337.331</v>
      </c>
      <c r="I75" s="43">
        <f t="shared" si="22"/>
        <v>2337.319</v>
      </c>
    </row>
    <row r="76" spans="1:9" s="28" customFormat="1" ht="15" customHeight="1">
      <c r="A76" s="38">
        <v>3132</v>
      </c>
      <c r="B76" s="41"/>
      <c r="C76" s="54" t="s">
        <v>84</v>
      </c>
      <c r="D76" s="42"/>
      <c r="E76" s="42"/>
      <c r="F76" s="42">
        <v>2516.62</v>
      </c>
      <c r="G76" s="42">
        <v>2516.619</v>
      </c>
      <c r="H76" s="43">
        <f t="shared" si="22"/>
        <v>2516.62</v>
      </c>
      <c r="I76" s="43">
        <f t="shared" si="22"/>
        <v>2516.619</v>
      </c>
    </row>
    <row r="77" spans="1:9" s="28" customFormat="1" ht="17.25" customHeight="1">
      <c r="A77" s="55">
        <v>1217640</v>
      </c>
      <c r="B77" s="52" t="s">
        <v>85</v>
      </c>
      <c r="C77" s="53" t="s">
        <v>86</v>
      </c>
      <c r="D77" s="40">
        <f aca="true" t="shared" si="23" ref="D77:I77">SUM(D78)</f>
        <v>98.165</v>
      </c>
      <c r="E77" s="40">
        <f t="shared" si="23"/>
        <v>98.164</v>
      </c>
      <c r="F77" s="40">
        <f t="shared" si="23"/>
        <v>0</v>
      </c>
      <c r="G77" s="40">
        <f t="shared" si="23"/>
        <v>0</v>
      </c>
      <c r="H77" s="40">
        <f t="shared" si="23"/>
        <v>98.165</v>
      </c>
      <c r="I77" s="40">
        <f t="shared" si="23"/>
        <v>98.164</v>
      </c>
    </row>
    <row r="78" spans="1:9" s="28" customFormat="1" ht="28.5" customHeight="1">
      <c r="A78" s="38">
        <v>2610</v>
      </c>
      <c r="B78" s="41"/>
      <c r="C78" s="54" t="s">
        <v>69</v>
      </c>
      <c r="D78" s="42">
        <v>98.165</v>
      </c>
      <c r="E78" s="42">
        <v>98.164</v>
      </c>
      <c r="F78" s="42"/>
      <c r="G78" s="42"/>
      <c r="H78" s="43">
        <f>D78+F78</f>
        <v>98.165</v>
      </c>
      <c r="I78" s="43">
        <f>E78+G78</f>
        <v>98.164</v>
      </c>
    </row>
    <row r="79" spans="1:9" s="28" customFormat="1" ht="31.5" customHeight="1">
      <c r="A79" s="55">
        <v>1217670</v>
      </c>
      <c r="B79" s="52" t="s">
        <v>87</v>
      </c>
      <c r="C79" s="53" t="s">
        <v>353</v>
      </c>
      <c r="D79" s="40">
        <f aca="true" t="shared" si="24" ref="D79:I79">SUM(D80)</f>
        <v>0</v>
      </c>
      <c r="E79" s="40">
        <f t="shared" si="24"/>
        <v>0</v>
      </c>
      <c r="F79" s="40">
        <f t="shared" si="24"/>
        <v>1000</v>
      </c>
      <c r="G79" s="40">
        <f t="shared" si="24"/>
        <v>1000</v>
      </c>
      <c r="H79" s="40">
        <f t="shared" si="24"/>
        <v>1000</v>
      </c>
      <c r="I79" s="40">
        <f t="shared" si="24"/>
        <v>1000</v>
      </c>
    </row>
    <row r="80" spans="1:9" s="28" customFormat="1" ht="28.5" customHeight="1">
      <c r="A80" s="38">
        <v>3210</v>
      </c>
      <c r="B80" s="41"/>
      <c r="C80" s="54" t="s">
        <v>67</v>
      </c>
      <c r="D80" s="42"/>
      <c r="E80" s="42"/>
      <c r="F80" s="42">
        <v>1000</v>
      </c>
      <c r="G80" s="42">
        <v>1000</v>
      </c>
      <c r="H80" s="43">
        <f>D80+F80</f>
        <v>1000</v>
      </c>
      <c r="I80" s="43">
        <f>E80+G80</f>
        <v>1000</v>
      </c>
    </row>
    <row r="81" spans="1:9" s="28" customFormat="1" ht="45.75" customHeight="1">
      <c r="A81" s="55">
        <v>1218110</v>
      </c>
      <c r="B81" s="52" t="s">
        <v>89</v>
      </c>
      <c r="C81" s="53" t="s">
        <v>88</v>
      </c>
      <c r="D81" s="40">
        <f aca="true" t="shared" si="25" ref="D81:I81">SUM(D82)</f>
        <v>30</v>
      </c>
      <c r="E81" s="40">
        <f t="shared" si="25"/>
        <v>29.54</v>
      </c>
      <c r="F81" s="40">
        <f t="shared" si="25"/>
        <v>0</v>
      </c>
      <c r="G81" s="40">
        <f t="shared" si="25"/>
        <v>0</v>
      </c>
      <c r="H81" s="40">
        <f t="shared" si="25"/>
        <v>30</v>
      </c>
      <c r="I81" s="40">
        <f t="shared" si="25"/>
        <v>29.54</v>
      </c>
    </row>
    <row r="82" spans="1:9" s="28" customFormat="1" ht="14.25" customHeight="1">
      <c r="A82" s="38">
        <v>2210</v>
      </c>
      <c r="B82" s="41"/>
      <c r="C82" s="54" t="s">
        <v>46</v>
      </c>
      <c r="D82" s="43">
        <v>30</v>
      </c>
      <c r="E82" s="43">
        <v>29.54</v>
      </c>
      <c r="F82" s="43"/>
      <c r="G82" s="43"/>
      <c r="H82" s="43">
        <f>D82+F82</f>
        <v>30</v>
      </c>
      <c r="I82" s="43">
        <f>E82+G82</f>
        <v>29.54</v>
      </c>
    </row>
    <row r="83" spans="1:9" s="28" customFormat="1" ht="31.5" customHeight="1">
      <c r="A83" s="55">
        <v>1218311</v>
      </c>
      <c r="B83" s="52" t="s">
        <v>90</v>
      </c>
      <c r="C83" s="53" t="s">
        <v>91</v>
      </c>
      <c r="D83" s="40">
        <f aca="true" t="shared" si="26" ref="D83:I83">SUM(D84)</f>
        <v>0</v>
      </c>
      <c r="E83" s="40">
        <f t="shared" si="26"/>
        <v>0</v>
      </c>
      <c r="F83" s="40">
        <f t="shared" si="26"/>
        <v>19.5</v>
      </c>
      <c r="G83" s="40">
        <f t="shared" si="26"/>
        <v>18.282</v>
      </c>
      <c r="H83" s="40">
        <f t="shared" si="26"/>
        <v>19.5</v>
      </c>
      <c r="I83" s="40">
        <f t="shared" si="26"/>
        <v>18.282</v>
      </c>
    </row>
    <row r="84" spans="1:9" s="28" customFormat="1" ht="19.5" customHeight="1">
      <c r="A84" s="38">
        <v>3132</v>
      </c>
      <c r="B84" s="41"/>
      <c r="C84" s="44" t="s">
        <v>84</v>
      </c>
      <c r="D84" s="42"/>
      <c r="E84" s="42"/>
      <c r="F84" s="42">
        <v>19.5</v>
      </c>
      <c r="G84" s="42">
        <v>18.282</v>
      </c>
      <c r="H84" s="43">
        <f>D84+F84</f>
        <v>19.5</v>
      </c>
      <c r="I84" s="43">
        <f>E84+G84</f>
        <v>18.282</v>
      </c>
    </row>
    <row r="85" spans="1:9" s="28" customFormat="1" ht="33.75" customHeight="1">
      <c r="A85" s="55">
        <v>1218313</v>
      </c>
      <c r="B85" s="52" t="s">
        <v>93</v>
      </c>
      <c r="C85" s="53" t="s">
        <v>92</v>
      </c>
      <c r="D85" s="40">
        <f aca="true" t="shared" si="27" ref="D85:I85">SUM(D86)</f>
        <v>0</v>
      </c>
      <c r="E85" s="40">
        <f t="shared" si="27"/>
        <v>0</v>
      </c>
      <c r="F85" s="40">
        <f t="shared" si="27"/>
        <v>23.5</v>
      </c>
      <c r="G85" s="40">
        <f t="shared" si="27"/>
        <v>23.5</v>
      </c>
      <c r="H85" s="40">
        <f t="shared" si="27"/>
        <v>23.5</v>
      </c>
      <c r="I85" s="40">
        <f t="shared" si="27"/>
        <v>23.5</v>
      </c>
    </row>
    <row r="86" spans="1:9" s="28" customFormat="1" ht="28.5" customHeight="1">
      <c r="A86" s="38">
        <v>3210</v>
      </c>
      <c r="B86" s="41"/>
      <c r="C86" s="54" t="s">
        <v>67</v>
      </c>
      <c r="D86" s="42"/>
      <c r="E86" s="42"/>
      <c r="F86" s="42">
        <v>23.5</v>
      </c>
      <c r="G86" s="42">
        <v>23.5</v>
      </c>
      <c r="H86" s="43">
        <f>D86+F86</f>
        <v>23.5</v>
      </c>
      <c r="I86" s="43">
        <f>E86+G86</f>
        <v>23.5</v>
      </c>
    </row>
    <row r="87" spans="1:9" ht="24" customHeight="1">
      <c r="A87" s="9"/>
      <c r="B87" s="9"/>
      <c r="C87" s="9"/>
      <c r="D87" s="10"/>
      <c r="E87" s="10"/>
      <c r="F87" s="10"/>
      <c r="G87" s="10"/>
      <c r="H87" s="11"/>
      <c r="I87" s="11"/>
    </row>
    <row r="88" spans="1:9" ht="17.25" customHeight="1">
      <c r="A88" s="5"/>
      <c r="B88" s="5"/>
      <c r="C88" s="5"/>
      <c r="D88" s="5"/>
      <c r="E88" s="5"/>
      <c r="F88" s="5"/>
      <c r="G88" s="5"/>
      <c r="H88" s="5"/>
      <c r="I88" s="5"/>
    </row>
    <row r="89" spans="1:11" s="15" customFormat="1" ht="27" customHeight="1">
      <c r="A89" s="20" t="s">
        <v>414</v>
      </c>
      <c r="B89" s="18"/>
      <c r="C89" s="18"/>
      <c r="D89" s="19"/>
      <c r="E89" s="19"/>
      <c r="F89" s="18"/>
      <c r="G89" s="136" t="s">
        <v>415</v>
      </c>
      <c r="H89" s="136"/>
      <c r="K89" s="16"/>
    </row>
    <row r="90" spans="1:9" ht="20.25" customHeight="1">
      <c r="A90" s="8"/>
      <c r="B90" s="5"/>
      <c r="D90" s="138" t="s">
        <v>7</v>
      </c>
      <c r="E90" s="138"/>
      <c r="G90" s="137" t="s">
        <v>8</v>
      </c>
      <c r="H90" s="137"/>
      <c r="I90" s="17"/>
    </row>
  </sheetData>
  <sheetProtection/>
  <mergeCells count="16">
    <mergeCell ref="G89:H89"/>
    <mergeCell ref="G90:H90"/>
    <mergeCell ref="D90:E90"/>
    <mergeCell ref="A5:I5"/>
    <mergeCell ref="H11:I11"/>
    <mergeCell ref="D11:E11"/>
    <mergeCell ref="B11:B12"/>
    <mergeCell ref="A11:A12"/>
    <mergeCell ref="A6:I6"/>
    <mergeCell ref="A7:I7"/>
    <mergeCell ref="A8:I8"/>
    <mergeCell ref="A9:I9"/>
    <mergeCell ref="A14:C14"/>
    <mergeCell ref="A32:C32"/>
    <mergeCell ref="C11:C12"/>
    <mergeCell ref="F11:G11"/>
  </mergeCells>
  <printOptions horizontalCentered="1"/>
  <pageMargins left="0.3937007874015748" right="0.3937007874015748" top="0.4724409448818898" bottom="0.3937007874015748" header="0.35433070866141736" footer="0.35433070866141736"/>
  <pageSetup fitToHeight="52" fitToWidth="1" horizontalDpi="600" verticalDpi="600" orientation="landscape" paperSize="9" scale="82" r:id="rId1"/>
  <rowBreaks count="1" manualBreakCount="1">
    <brk id="26"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M28"/>
  <sheetViews>
    <sheetView workbookViewId="0" topLeftCell="A1">
      <selection activeCell="A27" sqref="A27:IV27"/>
    </sheetView>
  </sheetViews>
  <sheetFormatPr defaultColWidth="9.00390625" defaultRowHeight="12.75"/>
  <cols>
    <col min="1" max="1" width="4.00390625" style="0" customWidth="1"/>
    <col min="2" max="2" width="38.25390625" style="0" customWidth="1"/>
    <col min="3" max="3" width="9.75390625" style="0" customWidth="1"/>
    <col min="4" max="4" width="14.125" style="0" customWidth="1"/>
    <col min="5" max="5" width="10.75390625" style="0" customWidth="1"/>
    <col min="6" max="6" width="12.625" style="0" customWidth="1"/>
    <col min="7" max="7" width="10.625" style="0" customWidth="1"/>
    <col min="8" max="8" width="9.875" style="0" customWidth="1"/>
    <col min="9" max="9" width="13.125" style="0" customWidth="1"/>
    <col min="10" max="10" width="9.75390625" style="0" customWidth="1"/>
    <col min="11" max="11" width="11.125" style="0" customWidth="1"/>
    <col min="12" max="12" width="13.00390625" style="0" customWidth="1"/>
    <col min="13" max="13" width="9.625" style="0" customWidth="1"/>
  </cols>
  <sheetData>
    <row r="1" spans="1:13" s="14" customFormat="1" ht="21" customHeight="1">
      <c r="A1" s="35"/>
      <c r="B1" s="35"/>
      <c r="C1" s="35"/>
      <c r="D1" s="35"/>
      <c r="E1" s="35"/>
      <c r="F1" s="35"/>
      <c r="G1" s="35"/>
      <c r="H1" s="35"/>
      <c r="I1" s="35"/>
      <c r="J1" s="152" t="s">
        <v>20</v>
      </c>
      <c r="K1" s="152"/>
      <c r="L1" s="152"/>
      <c r="M1" s="152"/>
    </row>
    <row r="2" spans="1:13" s="14" customFormat="1" ht="18" customHeight="1">
      <c r="A2" s="35"/>
      <c r="B2" s="35"/>
      <c r="C2" s="35"/>
      <c r="D2" s="35"/>
      <c r="E2" s="35"/>
      <c r="F2" s="35"/>
      <c r="G2" s="35"/>
      <c r="H2" s="35"/>
      <c r="I2" s="35"/>
      <c r="J2" s="152" t="s">
        <v>21</v>
      </c>
      <c r="K2" s="152"/>
      <c r="L2" s="152"/>
      <c r="M2" s="152"/>
    </row>
    <row r="3" spans="1:13" s="14" customFormat="1" ht="20.25" customHeight="1">
      <c r="A3" s="35"/>
      <c r="B3" s="35"/>
      <c r="C3" s="35"/>
      <c r="D3" s="35"/>
      <c r="E3" s="35"/>
      <c r="F3" s="35"/>
      <c r="G3" s="35"/>
      <c r="H3" s="35"/>
      <c r="I3" s="35"/>
      <c r="J3" s="152" t="s">
        <v>22</v>
      </c>
      <c r="K3" s="152"/>
      <c r="L3" s="152"/>
      <c r="M3" s="152"/>
    </row>
    <row r="4" spans="1:13" ht="12.75">
      <c r="A4" s="5"/>
      <c r="B4" s="5"/>
      <c r="C4" s="5"/>
      <c r="D4" s="5"/>
      <c r="E4" s="5"/>
      <c r="F4" s="5"/>
      <c r="G4" s="5"/>
      <c r="H4" s="5"/>
      <c r="I4" s="5"/>
      <c r="J4" s="13"/>
      <c r="K4" s="13"/>
      <c r="L4" s="13"/>
      <c r="M4" s="13"/>
    </row>
    <row r="5" spans="1:13" ht="18.75">
      <c r="A5" s="141" t="s">
        <v>23</v>
      </c>
      <c r="B5" s="141"/>
      <c r="C5" s="141"/>
      <c r="D5" s="141"/>
      <c r="E5" s="141"/>
      <c r="F5" s="141"/>
      <c r="G5" s="141"/>
      <c r="H5" s="141"/>
      <c r="I5" s="141"/>
      <c r="J5" s="141"/>
      <c r="K5" s="141"/>
      <c r="L5" s="141"/>
      <c r="M5" s="141"/>
    </row>
    <row r="6" spans="1:13" ht="18.75" customHeight="1">
      <c r="A6" s="141" t="s">
        <v>24</v>
      </c>
      <c r="B6" s="141"/>
      <c r="C6" s="141"/>
      <c r="D6" s="141"/>
      <c r="E6" s="141"/>
      <c r="F6" s="141"/>
      <c r="G6" s="141"/>
      <c r="H6" s="141"/>
      <c r="I6" s="141"/>
      <c r="J6" s="141"/>
      <c r="K6" s="141"/>
      <c r="L6" s="141"/>
      <c r="M6" s="141"/>
    </row>
    <row r="7" spans="1:13" ht="21" customHeight="1">
      <c r="A7" s="141" t="s">
        <v>25</v>
      </c>
      <c r="B7" s="141"/>
      <c r="C7" s="141"/>
      <c r="D7" s="141"/>
      <c r="E7" s="141"/>
      <c r="F7" s="141"/>
      <c r="G7" s="141"/>
      <c r="H7" s="141"/>
      <c r="I7" s="141"/>
      <c r="J7" s="141"/>
      <c r="K7" s="141"/>
      <c r="L7" s="141"/>
      <c r="M7" s="141"/>
    </row>
    <row r="8" spans="1:13" ht="19.5" customHeight="1">
      <c r="A8" s="145" t="s">
        <v>94</v>
      </c>
      <c r="B8" s="145"/>
      <c r="C8" s="145"/>
      <c r="D8" s="145"/>
      <c r="E8" s="145"/>
      <c r="F8" s="145"/>
      <c r="G8" s="145"/>
      <c r="H8" s="145"/>
      <c r="I8" s="145"/>
      <c r="J8" s="145"/>
      <c r="K8" s="145"/>
      <c r="L8" s="145"/>
      <c r="M8" s="145"/>
    </row>
    <row r="9" spans="1:13" ht="12.75" customHeight="1">
      <c r="A9" s="146" t="s">
        <v>0</v>
      </c>
      <c r="B9" s="146"/>
      <c r="C9" s="146"/>
      <c r="D9" s="146"/>
      <c r="E9" s="146"/>
      <c r="F9" s="146"/>
      <c r="G9" s="146"/>
      <c r="H9" s="146"/>
      <c r="I9" s="146"/>
      <c r="J9" s="146"/>
      <c r="K9" s="146"/>
      <c r="L9" s="146"/>
      <c r="M9" s="146"/>
    </row>
    <row r="10" spans="1:13" ht="18.75" customHeight="1">
      <c r="A10" s="147" t="s">
        <v>40</v>
      </c>
      <c r="B10" s="147"/>
      <c r="C10" s="147"/>
      <c r="D10" s="147"/>
      <c r="E10" s="147"/>
      <c r="F10" s="147"/>
      <c r="G10" s="147"/>
      <c r="H10" s="147"/>
      <c r="I10" s="147"/>
      <c r="J10" s="147"/>
      <c r="K10" s="147"/>
      <c r="L10" s="147"/>
      <c r="M10" s="147"/>
    </row>
    <row r="11" spans="1:13" ht="13.5" customHeight="1">
      <c r="A11" s="5"/>
      <c r="B11" s="5"/>
      <c r="C11" s="5"/>
      <c r="D11" s="5"/>
      <c r="E11" s="5"/>
      <c r="F11" s="5"/>
      <c r="G11" s="5"/>
      <c r="H11" s="5"/>
      <c r="I11" s="5"/>
      <c r="J11" s="5"/>
      <c r="K11" s="5"/>
      <c r="L11" s="5"/>
      <c r="M11" s="5"/>
    </row>
    <row r="12" spans="2:13" s="32" customFormat="1" ht="18" customHeight="1">
      <c r="B12" s="33" t="s">
        <v>282</v>
      </c>
      <c r="C12" s="148" t="s">
        <v>79</v>
      </c>
      <c r="D12" s="148"/>
      <c r="E12" s="148"/>
      <c r="F12" s="148"/>
      <c r="G12" s="148"/>
      <c r="H12" s="148"/>
      <c r="I12" s="148"/>
      <c r="J12" s="148"/>
      <c r="K12" s="148"/>
      <c r="L12" s="148"/>
      <c r="M12" s="148"/>
    </row>
    <row r="13" spans="1:13" s="31" customFormat="1" ht="23.25" customHeight="1">
      <c r="A13" s="30"/>
      <c r="B13" s="29" t="s">
        <v>55</v>
      </c>
      <c r="C13" s="149" t="s">
        <v>56</v>
      </c>
      <c r="D13" s="149"/>
      <c r="E13" s="149"/>
      <c r="F13" s="149"/>
      <c r="G13" s="149"/>
      <c r="H13" s="149"/>
      <c r="I13" s="149"/>
      <c r="J13" s="149"/>
      <c r="K13" s="149"/>
      <c r="L13" s="149"/>
      <c r="M13" s="149"/>
    </row>
    <row r="14" spans="1:13" ht="13.5" customHeight="1">
      <c r="A14" s="5"/>
      <c r="B14" s="5"/>
      <c r="C14" s="5"/>
      <c r="D14" s="5"/>
      <c r="E14" s="5"/>
      <c r="F14" s="5"/>
      <c r="G14" s="5"/>
      <c r="H14" s="5"/>
      <c r="I14" s="5"/>
      <c r="J14" s="5"/>
      <c r="K14" s="5"/>
      <c r="L14" s="5"/>
      <c r="M14" s="5"/>
    </row>
    <row r="15" spans="1:13" s="27" customFormat="1" ht="31.5" customHeight="1">
      <c r="A15" s="150" t="s">
        <v>26</v>
      </c>
      <c r="B15" s="150" t="s">
        <v>27</v>
      </c>
      <c r="C15" s="150" t="s">
        <v>97</v>
      </c>
      <c r="D15" s="150" t="s">
        <v>28</v>
      </c>
      <c r="E15" s="142" t="s">
        <v>29</v>
      </c>
      <c r="F15" s="143"/>
      <c r="G15" s="144"/>
      <c r="H15" s="142" t="s">
        <v>30</v>
      </c>
      <c r="I15" s="143"/>
      <c r="J15" s="144"/>
      <c r="K15" s="142" t="s">
        <v>31</v>
      </c>
      <c r="L15" s="143"/>
      <c r="M15" s="144"/>
    </row>
    <row r="16" spans="1:13" s="27" customFormat="1" ht="33" customHeight="1">
      <c r="A16" s="151"/>
      <c r="B16" s="151"/>
      <c r="C16" s="151"/>
      <c r="D16" s="151"/>
      <c r="E16" s="34" t="s">
        <v>6</v>
      </c>
      <c r="F16" s="34" t="s">
        <v>11</v>
      </c>
      <c r="G16" s="34" t="s">
        <v>32</v>
      </c>
      <c r="H16" s="34" t="s">
        <v>6</v>
      </c>
      <c r="I16" s="34" t="s">
        <v>11</v>
      </c>
      <c r="J16" s="34" t="s">
        <v>32</v>
      </c>
      <c r="K16" s="34" t="s">
        <v>6</v>
      </c>
      <c r="L16" s="34" t="s">
        <v>11</v>
      </c>
      <c r="M16" s="34" t="s">
        <v>32</v>
      </c>
    </row>
    <row r="17" spans="1:13" s="27" customFormat="1" ht="30.75" customHeight="1">
      <c r="A17" s="34"/>
      <c r="B17" s="64" t="s">
        <v>283</v>
      </c>
      <c r="C17" s="34"/>
      <c r="D17" s="34"/>
      <c r="E17" s="34"/>
      <c r="F17" s="34"/>
      <c r="G17" s="34"/>
      <c r="H17" s="34"/>
      <c r="I17" s="34"/>
      <c r="J17" s="34"/>
      <c r="K17" s="34"/>
      <c r="L17" s="34"/>
      <c r="M17" s="34"/>
    </row>
    <row r="18" spans="1:13" s="14" customFormat="1" ht="16.5" customHeight="1">
      <c r="A18" s="58">
        <v>1</v>
      </c>
      <c r="B18" s="59" t="s">
        <v>103</v>
      </c>
      <c r="C18" s="41"/>
      <c r="D18" s="41"/>
      <c r="E18" s="38"/>
      <c r="F18" s="38"/>
      <c r="G18" s="38"/>
      <c r="H18" s="38"/>
      <c r="I18" s="38"/>
      <c r="J18" s="38"/>
      <c r="K18" s="38"/>
      <c r="L18" s="38"/>
      <c r="M18" s="38"/>
    </row>
    <row r="19" spans="1:13" s="14" customFormat="1" ht="28.5" customHeight="1">
      <c r="A19" s="58"/>
      <c r="B19" s="60" t="s">
        <v>245</v>
      </c>
      <c r="C19" s="38" t="s">
        <v>127</v>
      </c>
      <c r="D19" s="54" t="s">
        <v>118</v>
      </c>
      <c r="E19" s="61">
        <v>96031</v>
      </c>
      <c r="F19" s="61">
        <v>0</v>
      </c>
      <c r="G19" s="61">
        <f>E19+F19</f>
        <v>96031</v>
      </c>
      <c r="H19" s="61">
        <v>95991</v>
      </c>
      <c r="I19" s="61">
        <v>0</v>
      </c>
      <c r="J19" s="61">
        <f>H19+I19</f>
        <v>95991</v>
      </c>
      <c r="K19" s="61">
        <f>H19-E19</f>
        <v>-40</v>
      </c>
      <c r="L19" s="61">
        <v>0</v>
      </c>
      <c r="M19" s="61">
        <f>K19+L19</f>
        <v>-40</v>
      </c>
    </row>
    <row r="20" spans="1:13" s="14" customFormat="1" ht="15.75" customHeight="1">
      <c r="A20" s="58">
        <v>2</v>
      </c>
      <c r="B20" s="59" t="s">
        <v>104</v>
      </c>
      <c r="C20" s="38"/>
      <c r="D20" s="41"/>
      <c r="E20" s="38"/>
      <c r="F20" s="38"/>
      <c r="G20" s="58"/>
      <c r="H20" s="38"/>
      <c r="I20" s="38"/>
      <c r="J20" s="58"/>
      <c r="K20" s="38"/>
      <c r="L20" s="38"/>
      <c r="M20" s="58"/>
    </row>
    <row r="21" spans="1:13" s="14" customFormat="1" ht="31.5" customHeight="1">
      <c r="A21" s="58"/>
      <c r="B21" s="60" t="s">
        <v>286</v>
      </c>
      <c r="C21" s="38" t="s">
        <v>33</v>
      </c>
      <c r="D21" s="54" t="s">
        <v>115</v>
      </c>
      <c r="E21" s="61">
        <v>46</v>
      </c>
      <c r="F21" s="61">
        <v>0</v>
      </c>
      <c r="G21" s="61">
        <f>E21+F21</f>
        <v>46</v>
      </c>
      <c r="H21" s="61">
        <v>48</v>
      </c>
      <c r="I21" s="61">
        <v>0</v>
      </c>
      <c r="J21" s="61">
        <f>H21+I21</f>
        <v>48</v>
      </c>
      <c r="K21" s="61">
        <f>H21-E21</f>
        <v>2</v>
      </c>
      <c r="L21" s="61">
        <v>0</v>
      </c>
      <c r="M21" s="61">
        <f>K21+L21</f>
        <v>2</v>
      </c>
    </row>
    <row r="22" spans="1:13" s="14" customFormat="1" ht="15" customHeight="1">
      <c r="A22" s="58">
        <v>3</v>
      </c>
      <c r="B22" s="59" t="s">
        <v>105</v>
      </c>
      <c r="C22" s="41"/>
      <c r="D22" s="41"/>
      <c r="E22" s="38"/>
      <c r="F22" s="38"/>
      <c r="G22" s="58"/>
      <c r="H22" s="38"/>
      <c r="I22" s="38"/>
      <c r="J22" s="58"/>
      <c r="K22" s="38"/>
      <c r="L22" s="38"/>
      <c r="M22" s="58"/>
    </row>
    <row r="23" spans="1:13" s="14" customFormat="1" ht="19.5" customHeight="1">
      <c r="A23" s="58"/>
      <c r="B23" s="60" t="s">
        <v>287</v>
      </c>
      <c r="C23" s="38" t="s">
        <v>127</v>
      </c>
      <c r="D23" s="54" t="s">
        <v>115</v>
      </c>
      <c r="E23" s="61">
        <v>2088</v>
      </c>
      <c r="F23" s="61">
        <v>0</v>
      </c>
      <c r="G23" s="61">
        <f>E23+F23</f>
        <v>2088</v>
      </c>
      <c r="H23" s="61">
        <v>2000</v>
      </c>
      <c r="I23" s="61">
        <v>0</v>
      </c>
      <c r="J23" s="61">
        <f>H23+I23</f>
        <v>2000</v>
      </c>
      <c r="K23" s="61">
        <f>H23-E23</f>
        <v>-88</v>
      </c>
      <c r="L23" s="61">
        <v>0</v>
      </c>
      <c r="M23" s="61">
        <f>K23+L23</f>
        <v>-88</v>
      </c>
    </row>
    <row r="24" spans="1:13" s="14" customFormat="1" ht="14.25" customHeight="1">
      <c r="A24" s="58">
        <v>4</v>
      </c>
      <c r="B24" s="59" t="s">
        <v>110</v>
      </c>
      <c r="C24" s="41"/>
      <c r="D24" s="41"/>
      <c r="E24" s="38"/>
      <c r="F24" s="38"/>
      <c r="G24" s="58"/>
      <c r="H24" s="38"/>
      <c r="I24" s="38"/>
      <c r="J24" s="58"/>
      <c r="K24" s="38"/>
      <c r="L24" s="38"/>
      <c r="M24" s="58"/>
    </row>
    <row r="25" spans="1:13" s="14" customFormat="1" ht="42.75" customHeight="1">
      <c r="A25" s="41"/>
      <c r="B25" s="62" t="s">
        <v>288</v>
      </c>
      <c r="C25" s="38" t="s">
        <v>39</v>
      </c>
      <c r="D25" s="54" t="s">
        <v>115</v>
      </c>
      <c r="E25" s="63">
        <v>100</v>
      </c>
      <c r="F25" s="61">
        <v>0</v>
      </c>
      <c r="G25" s="61">
        <f>E25+F25</f>
        <v>100</v>
      </c>
      <c r="H25" s="61">
        <v>104</v>
      </c>
      <c r="I25" s="61">
        <v>0</v>
      </c>
      <c r="J25" s="61">
        <f>H25+I25</f>
        <v>104</v>
      </c>
      <c r="K25" s="61">
        <f>H25-E25</f>
        <v>4</v>
      </c>
      <c r="L25" s="61">
        <v>0</v>
      </c>
      <c r="M25" s="61">
        <f>K25+L25</f>
        <v>4</v>
      </c>
    </row>
    <row r="26" spans="1:13" ht="24.75" customHeight="1">
      <c r="A26" s="5"/>
      <c r="B26" s="5"/>
      <c r="C26" s="5"/>
      <c r="D26" s="5"/>
      <c r="E26" s="5"/>
      <c r="F26" s="5"/>
      <c r="G26" s="5"/>
      <c r="H26" s="5"/>
      <c r="I26" s="5"/>
      <c r="J26" s="5"/>
      <c r="K26" s="5"/>
      <c r="L26" s="5"/>
      <c r="M26" s="5"/>
    </row>
    <row r="27" spans="1:12" s="36" customFormat="1" ht="24" customHeight="1">
      <c r="A27" s="20" t="s">
        <v>414</v>
      </c>
      <c r="B27" s="20"/>
      <c r="C27" s="20"/>
      <c r="F27" s="20"/>
      <c r="G27" s="37"/>
      <c r="H27" s="37"/>
      <c r="K27" s="136" t="s">
        <v>415</v>
      </c>
      <c r="L27" s="136"/>
    </row>
    <row r="28" spans="1:12" ht="14.25" customHeight="1">
      <c r="A28" s="8"/>
      <c r="B28" s="5"/>
      <c r="G28" s="138" t="s">
        <v>7</v>
      </c>
      <c r="H28" s="138"/>
      <c r="I28" s="17"/>
      <c r="K28" s="137" t="s">
        <v>8</v>
      </c>
      <c r="L28" s="137"/>
    </row>
  </sheetData>
  <mergeCells count="21">
    <mergeCell ref="K27:L27"/>
    <mergeCell ref="G28:H28"/>
    <mergeCell ref="K28:L28"/>
    <mergeCell ref="A10:M10"/>
    <mergeCell ref="C12:M12"/>
    <mergeCell ref="C13:M13"/>
    <mergeCell ref="A15:A16"/>
    <mergeCell ref="B15:B16"/>
    <mergeCell ref="C15:C16"/>
    <mergeCell ref="D15:D16"/>
    <mergeCell ref="E15:G15"/>
    <mergeCell ref="H15:J15"/>
    <mergeCell ref="K15:M15"/>
    <mergeCell ref="A6:M6"/>
    <mergeCell ref="A7:M7"/>
    <mergeCell ref="A8:M8"/>
    <mergeCell ref="A9:M9"/>
    <mergeCell ref="J1:M1"/>
    <mergeCell ref="J2:M2"/>
    <mergeCell ref="J3:M3"/>
    <mergeCell ref="A5:M5"/>
  </mergeCells>
  <printOptions/>
  <pageMargins left="0.3937007874015748" right="0.3937007874015748" top="0.7874015748031497" bottom="0.3937007874015748" header="0.5118110236220472" footer="0.5118110236220472"/>
  <pageSetup fitToHeight="10"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M40"/>
  <sheetViews>
    <sheetView workbookViewId="0" topLeftCell="A13">
      <selection activeCell="A17" sqref="A17:IV17"/>
    </sheetView>
  </sheetViews>
  <sheetFormatPr defaultColWidth="9.00390625" defaultRowHeight="12.75"/>
  <cols>
    <col min="1" max="1" width="4.00390625" style="0" customWidth="1"/>
    <col min="2" max="2" width="38.25390625" style="0" customWidth="1"/>
    <col min="3" max="3" width="9.75390625" style="0" customWidth="1"/>
    <col min="4" max="4" width="14.125" style="0" customWidth="1"/>
    <col min="5" max="5" width="10.75390625" style="0" customWidth="1"/>
    <col min="6" max="6" width="12.625" style="0" customWidth="1"/>
    <col min="7" max="7" width="10.625" style="0" customWidth="1"/>
    <col min="8" max="8" width="9.875" style="0" customWidth="1"/>
    <col min="9" max="9" width="13.125" style="0" customWidth="1"/>
    <col min="10" max="10" width="9.75390625" style="0" customWidth="1"/>
    <col min="11" max="11" width="11.125" style="0" customWidth="1"/>
    <col min="12" max="12" width="13.00390625" style="0" customWidth="1"/>
    <col min="13" max="13" width="9.625" style="0" customWidth="1"/>
  </cols>
  <sheetData>
    <row r="1" spans="1:13" s="14" customFormat="1" ht="21" customHeight="1">
      <c r="A1" s="35"/>
      <c r="B1" s="35"/>
      <c r="C1" s="35"/>
      <c r="D1" s="35"/>
      <c r="E1" s="35"/>
      <c r="F1" s="35"/>
      <c r="G1" s="35"/>
      <c r="H1" s="35"/>
      <c r="I1" s="35"/>
      <c r="J1" s="152" t="s">
        <v>20</v>
      </c>
      <c r="K1" s="152"/>
      <c r="L1" s="152"/>
      <c r="M1" s="152"/>
    </row>
    <row r="2" spans="1:13" s="14" customFormat="1" ht="18" customHeight="1">
      <c r="A2" s="35"/>
      <c r="B2" s="35"/>
      <c r="C2" s="35"/>
      <c r="D2" s="35"/>
      <c r="E2" s="35"/>
      <c r="F2" s="35"/>
      <c r="G2" s="35"/>
      <c r="H2" s="35"/>
      <c r="I2" s="35"/>
      <c r="J2" s="152" t="s">
        <v>21</v>
      </c>
      <c r="K2" s="152"/>
      <c r="L2" s="152"/>
      <c r="M2" s="152"/>
    </row>
    <row r="3" spans="1:13" s="14" customFormat="1" ht="20.25" customHeight="1">
      <c r="A3" s="35"/>
      <c r="B3" s="35"/>
      <c r="C3" s="35"/>
      <c r="D3" s="35"/>
      <c r="E3" s="35"/>
      <c r="F3" s="35"/>
      <c r="G3" s="35"/>
      <c r="H3" s="35"/>
      <c r="I3" s="35"/>
      <c r="J3" s="152" t="s">
        <v>22</v>
      </c>
      <c r="K3" s="152"/>
      <c r="L3" s="152"/>
      <c r="M3" s="152"/>
    </row>
    <row r="4" spans="1:13" ht="12.75">
      <c r="A4" s="5"/>
      <c r="B4" s="5"/>
      <c r="C4" s="5"/>
      <c r="D4" s="5"/>
      <c r="E4" s="5"/>
      <c r="F4" s="5"/>
      <c r="G4" s="5"/>
      <c r="H4" s="5"/>
      <c r="I4" s="5"/>
      <c r="J4" s="13"/>
      <c r="K4" s="13"/>
      <c r="L4" s="13"/>
      <c r="M4" s="13"/>
    </row>
    <row r="5" spans="1:13" ht="18.75">
      <c r="A5" s="141" t="s">
        <v>23</v>
      </c>
      <c r="B5" s="141"/>
      <c r="C5" s="141"/>
      <c r="D5" s="141"/>
      <c r="E5" s="141"/>
      <c r="F5" s="141"/>
      <c r="G5" s="141"/>
      <c r="H5" s="141"/>
      <c r="I5" s="141"/>
      <c r="J5" s="141"/>
      <c r="K5" s="141"/>
      <c r="L5" s="141"/>
      <c r="M5" s="141"/>
    </row>
    <row r="6" spans="1:13" ht="18.75" customHeight="1">
      <c r="A6" s="141" t="s">
        <v>24</v>
      </c>
      <c r="B6" s="141"/>
      <c r="C6" s="141"/>
      <c r="D6" s="141"/>
      <c r="E6" s="141"/>
      <c r="F6" s="141"/>
      <c r="G6" s="141"/>
      <c r="H6" s="141"/>
      <c r="I6" s="141"/>
      <c r="J6" s="141"/>
      <c r="K6" s="141"/>
      <c r="L6" s="141"/>
      <c r="M6" s="141"/>
    </row>
    <row r="7" spans="1:13" ht="21" customHeight="1">
      <c r="A7" s="141" t="s">
        <v>25</v>
      </c>
      <c r="B7" s="141"/>
      <c r="C7" s="141"/>
      <c r="D7" s="141"/>
      <c r="E7" s="141"/>
      <c r="F7" s="141"/>
      <c r="G7" s="141"/>
      <c r="H7" s="141"/>
      <c r="I7" s="141"/>
      <c r="J7" s="141"/>
      <c r="K7" s="141"/>
      <c r="L7" s="141"/>
      <c r="M7" s="141"/>
    </row>
    <row r="8" spans="1:13" ht="19.5" customHeight="1">
      <c r="A8" s="145" t="s">
        <v>94</v>
      </c>
      <c r="B8" s="145"/>
      <c r="C8" s="145"/>
      <c r="D8" s="145"/>
      <c r="E8" s="145"/>
      <c r="F8" s="145"/>
      <c r="G8" s="145"/>
      <c r="H8" s="145"/>
      <c r="I8" s="145"/>
      <c r="J8" s="145"/>
      <c r="K8" s="145"/>
      <c r="L8" s="145"/>
      <c r="M8" s="145"/>
    </row>
    <row r="9" spans="1:13" ht="13.5" customHeight="1">
      <c r="A9" s="146" t="s">
        <v>0</v>
      </c>
      <c r="B9" s="146"/>
      <c r="C9" s="146"/>
      <c r="D9" s="146"/>
      <c r="E9" s="146"/>
      <c r="F9" s="146"/>
      <c r="G9" s="146"/>
      <c r="H9" s="146"/>
      <c r="I9" s="146"/>
      <c r="J9" s="146"/>
      <c r="K9" s="146"/>
      <c r="L9" s="146"/>
      <c r="M9" s="146"/>
    </row>
    <row r="10" spans="1:13" ht="18.75" customHeight="1">
      <c r="A10" s="147" t="s">
        <v>40</v>
      </c>
      <c r="B10" s="147"/>
      <c r="C10" s="147"/>
      <c r="D10" s="147"/>
      <c r="E10" s="147"/>
      <c r="F10" s="147"/>
      <c r="G10" s="147"/>
      <c r="H10" s="147"/>
      <c r="I10" s="147"/>
      <c r="J10" s="147"/>
      <c r="K10" s="147"/>
      <c r="L10" s="147"/>
      <c r="M10" s="147"/>
    </row>
    <row r="11" spans="1:13" ht="13.5" customHeight="1">
      <c r="A11" s="5"/>
      <c r="B11" s="5"/>
      <c r="C11" s="5"/>
      <c r="D11" s="5"/>
      <c r="E11" s="5"/>
      <c r="F11" s="5"/>
      <c r="G11" s="5"/>
      <c r="H11" s="5"/>
      <c r="I11" s="5"/>
      <c r="J11" s="5"/>
      <c r="K11" s="5"/>
      <c r="L11" s="5"/>
      <c r="M11" s="5"/>
    </row>
    <row r="12" spans="2:13" s="32" customFormat="1" ht="22.5" customHeight="1">
      <c r="B12" s="33" t="s">
        <v>289</v>
      </c>
      <c r="C12" s="148" t="s">
        <v>290</v>
      </c>
      <c r="D12" s="148"/>
      <c r="E12" s="148"/>
      <c r="F12" s="148"/>
      <c r="G12" s="148"/>
      <c r="H12" s="148"/>
      <c r="I12" s="148"/>
      <c r="J12" s="148"/>
      <c r="K12" s="148"/>
      <c r="L12" s="148"/>
      <c r="M12" s="148"/>
    </row>
    <row r="13" spans="1:13" s="31" customFormat="1" ht="23.25" customHeight="1">
      <c r="A13" s="30"/>
      <c r="B13" s="29" t="s">
        <v>55</v>
      </c>
      <c r="C13" s="149" t="s">
        <v>56</v>
      </c>
      <c r="D13" s="149"/>
      <c r="E13" s="149"/>
      <c r="F13" s="149"/>
      <c r="G13" s="149"/>
      <c r="H13" s="149"/>
      <c r="I13" s="149"/>
      <c r="J13" s="149"/>
      <c r="K13" s="149"/>
      <c r="L13" s="149"/>
      <c r="M13" s="149"/>
    </row>
    <row r="14" spans="1:13" ht="13.5" customHeight="1">
      <c r="A14" s="5"/>
      <c r="B14" s="5"/>
      <c r="C14" s="5"/>
      <c r="D14" s="5"/>
      <c r="E14" s="5"/>
      <c r="F14" s="5"/>
      <c r="G14" s="5"/>
      <c r="H14" s="5"/>
      <c r="I14" s="5"/>
      <c r="J14" s="5"/>
      <c r="K14" s="5"/>
      <c r="L14" s="5"/>
      <c r="M14" s="5"/>
    </row>
    <row r="15" spans="1:13" s="27" customFormat="1" ht="31.5" customHeight="1">
      <c r="A15" s="150" t="s">
        <v>26</v>
      </c>
      <c r="B15" s="150" t="s">
        <v>27</v>
      </c>
      <c r="C15" s="150" t="s">
        <v>97</v>
      </c>
      <c r="D15" s="150" t="s">
        <v>28</v>
      </c>
      <c r="E15" s="142" t="s">
        <v>29</v>
      </c>
      <c r="F15" s="143"/>
      <c r="G15" s="144"/>
      <c r="H15" s="142" t="s">
        <v>30</v>
      </c>
      <c r="I15" s="143"/>
      <c r="J15" s="144"/>
      <c r="K15" s="142" t="s">
        <v>31</v>
      </c>
      <c r="L15" s="143"/>
      <c r="M15" s="144"/>
    </row>
    <row r="16" spans="1:13" s="27" customFormat="1" ht="33" customHeight="1">
      <c r="A16" s="151"/>
      <c r="B16" s="151"/>
      <c r="C16" s="151"/>
      <c r="D16" s="151"/>
      <c r="E16" s="34" t="s">
        <v>6</v>
      </c>
      <c r="F16" s="34" t="s">
        <v>11</v>
      </c>
      <c r="G16" s="34" t="s">
        <v>32</v>
      </c>
      <c r="H16" s="34" t="s">
        <v>6</v>
      </c>
      <c r="I16" s="34" t="s">
        <v>11</v>
      </c>
      <c r="J16" s="34" t="s">
        <v>32</v>
      </c>
      <c r="K16" s="34" t="s">
        <v>6</v>
      </c>
      <c r="L16" s="34" t="s">
        <v>11</v>
      </c>
      <c r="M16" s="34" t="s">
        <v>32</v>
      </c>
    </row>
    <row r="17" spans="1:13" s="27" customFormat="1" ht="14.25" customHeight="1">
      <c r="A17" s="34">
        <v>1</v>
      </c>
      <c r="B17" s="34">
        <v>2</v>
      </c>
      <c r="C17" s="34">
        <v>3</v>
      </c>
      <c r="D17" s="34">
        <v>4</v>
      </c>
      <c r="E17" s="34">
        <v>5</v>
      </c>
      <c r="F17" s="34">
        <v>6</v>
      </c>
      <c r="G17" s="34">
        <v>7</v>
      </c>
      <c r="H17" s="34">
        <v>8</v>
      </c>
      <c r="I17" s="34">
        <v>9</v>
      </c>
      <c r="J17" s="34">
        <v>10</v>
      </c>
      <c r="K17" s="34">
        <v>11</v>
      </c>
      <c r="L17" s="34">
        <v>12</v>
      </c>
      <c r="M17" s="34">
        <v>13</v>
      </c>
    </row>
    <row r="18" spans="1:13" s="27" customFormat="1" ht="60" customHeight="1">
      <c r="A18" s="34"/>
      <c r="B18" s="64" t="s">
        <v>291</v>
      </c>
      <c r="C18" s="34"/>
      <c r="D18" s="34"/>
      <c r="E18" s="34"/>
      <c r="F18" s="34"/>
      <c r="G18" s="34"/>
      <c r="H18" s="34"/>
      <c r="I18" s="34"/>
      <c r="J18" s="34"/>
      <c r="K18" s="34"/>
      <c r="L18" s="34"/>
      <c r="M18" s="34"/>
    </row>
    <row r="19" spans="1:13" s="14" customFormat="1" ht="16.5" customHeight="1">
      <c r="A19" s="58">
        <v>1</v>
      </c>
      <c r="B19" s="59" t="s">
        <v>103</v>
      </c>
      <c r="C19" s="41"/>
      <c r="D19" s="41"/>
      <c r="E19" s="38"/>
      <c r="F19" s="38"/>
      <c r="G19" s="38"/>
      <c r="H19" s="38"/>
      <c r="I19" s="38"/>
      <c r="J19" s="38"/>
      <c r="K19" s="38"/>
      <c r="L19" s="38"/>
      <c r="M19" s="38"/>
    </row>
    <row r="20" spans="1:13" s="14" customFormat="1" ht="34.5" customHeight="1">
      <c r="A20" s="58"/>
      <c r="B20" s="60" t="s">
        <v>99</v>
      </c>
      <c r="C20" s="38" t="s">
        <v>127</v>
      </c>
      <c r="D20" s="54" t="s">
        <v>118</v>
      </c>
      <c r="E20" s="61">
        <v>3277189</v>
      </c>
      <c r="F20" s="61">
        <v>0</v>
      </c>
      <c r="G20" s="61">
        <f>E20+F20</f>
        <v>3277189</v>
      </c>
      <c r="H20" s="61">
        <v>3277189</v>
      </c>
      <c r="I20" s="61">
        <v>0</v>
      </c>
      <c r="J20" s="61">
        <f>H20+I20</f>
        <v>3277189</v>
      </c>
      <c r="K20" s="61">
        <f>H20-E20</f>
        <v>0</v>
      </c>
      <c r="L20" s="61">
        <v>0</v>
      </c>
      <c r="M20" s="61">
        <f>K20+L20</f>
        <v>0</v>
      </c>
    </row>
    <row r="21" spans="1:13" s="14" customFormat="1" ht="60" customHeight="1">
      <c r="A21" s="58"/>
      <c r="B21" s="60" t="s">
        <v>292</v>
      </c>
      <c r="C21" s="38" t="s">
        <v>33</v>
      </c>
      <c r="D21" s="54" t="s">
        <v>298</v>
      </c>
      <c r="E21" s="63">
        <v>1</v>
      </c>
      <c r="F21" s="61">
        <v>0</v>
      </c>
      <c r="G21" s="61">
        <f>E21+F21</f>
        <v>1</v>
      </c>
      <c r="H21" s="61">
        <v>1</v>
      </c>
      <c r="I21" s="63">
        <v>0</v>
      </c>
      <c r="J21" s="61">
        <f>H21+I21</f>
        <v>1</v>
      </c>
      <c r="K21" s="61">
        <f>H21-E21</f>
        <v>0</v>
      </c>
      <c r="L21" s="61">
        <v>0</v>
      </c>
      <c r="M21" s="61">
        <f>K21+L21</f>
        <v>0</v>
      </c>
    </row>
    <row r="22" spans="1:13" s="14" customFormat="1" ht="15.75" customHeight="1">
      <c r="A22" s="58">
        <v>2</v>
      </c>
      <c r="B22" s="59" t="s">
        <v>104</v>
      </c>
      <c r="C22" s="38"/>
      <c r="D22" s="41"/>
      <c r="E22" s="38"/>
      <c r="F22" s="38"/>
      <c r="G22" s="58"/>
      <c r="H22" s="38"/>
      <c r="I22" s="38"/>
      <c r="J22" s="58"/>
      <c r="K22" s="38"/>
      <c r="L22" s="38"/>
      <c r="M22" s="58"/>
    </row>
    <row r="23" spans="1:13" s="14" customFormat="1" ht="75.75" customHeight="1">
      <c r="A23" s="58"/>
      <c r="B23" s="60" t="s">
        <v>293</v>
      </c>
      <c r="C23" s="38" t="s">
        <v>33</v>
      </c>
      <c r="D23" s="54" t="s">
        <v>299</v>
      </c>
      <c r="E23" s="61">
        <v>1</v>
      </c>
      <c r="F23" s="61">
        <v>0</v>
      </c>
      <c r="G23" s="61">
        <f>E23+F23</f>
        <v>1</v>
      </c>
      <c r="H23" s="61">
        <v>1</v>
      </c>
      <c r="I23" s="61">
        <v>0</v>
      </c>
      <c r="J23" s="61">
        <f>H23+I23</f>
        <v>1</v>
      </c>
      <c r="K23" s="61">
        <f>H23-E23</f>
        <v>0</v>
      </c>
      <c r="L23" s="61">
        <v>0</v>
      </c>
      <c r="M23" s="61">
        <f>K23+L23</f>
        <v>0</v>
      </c>
    </row>
    <row r="24" spans="1:13" s="14" customFormat="1" ht="15" customHeight="1">
      <c r="A24" s="58">
        <v>3</v>
      </c>
      <c r="B24" s="59" t="s">
        <v>105</v>
      </c>
      <c r="C24" s="41"/>
      <c r="D24" s="41"/>
      <c r="E24" s="38"/>
      <c r="F24" s="38"/>
      <c r="G24" s="58"/>
      <c r="H24" s="38"/>
      <c r="I24" s="38"/>
      <c r="J24" s="58"/>
      <c r="K24" s="38"/>
      <c r="L24" s="38"/>
      <c r="M24" s="58"/>
    </row>
    <row r="25" spans="1:13" s="14" customFormat="1" ht="32.25" customHeight="1">
      <c r="A25" s="58"/>
      <c r="B25" s="60" t="s">
        <v>294</v>
      </c>
      <c r="C25" s="38" t="s">
        <v>127</v>
      </c>
      <c r="D25" s="54" t="s">
        <v>115</v>
      </c>
      <c r="E25" s="61">
        <v>3277189</v>
      </c>
      <c r="F25" s="61">
        <v>0</v>
      </c>
      <c r="G25" s="61">
        <f>E25+F25</f>
        <v>3277189</v>
      </c>
      <c r="H25" s="61">
        <v>3277189</v>
      </c>
      <c r="I25" s="61">
        <v>0</v>
      </c>
      <c r="J25" s="61">
        <f>H25+I25</f>
        <v>3277189</v>
      </c>
      <c r="K25" s="61">
        <f>H25-E25</f>
        <v>0</v>
      </c>
      <c r="L25" s="61">
        <v>0</v>
      </c>
      <c r="M25" s="61">
        <f>K25+L25</f>
        <v>0</v>
      </c>
    </row>
    <row r="26" spans="1:13" s="14" customFormat="1" ht="14.25" customHeight="1">
      <c r="A26" s="58">
        <v>4</v>
      </c>
      <c r="B26" s="59" t="s">
        <v>110</v>
      </c>
      <c r="C26" s="41"/>
      <c r="D26" s="41"/>
      <c r="E26" s="38"/>
      <c r="F26" s="38"/>
      <c r="G26" s="58"/>
      <c r="H26" s="38"/>
      <c r="I26" s="38"/>
      <c r="J26" s="58"/>
      <c r="K26" s="38"/>
      <c r="L26" s="38"/>
      <c r="M26" s="58"/>
    </row>
    <row r="27" spans="1:13" s="14" customFormat="1" ht="60" customHeight="1">
      <c r="A27" s="41"/>
      <c r="B27" s="62" t="s">
        <v>295</v>
      </c>
      <c r="C27" s="38" t="s">
        <v>39</v>
      </c>
      <c r="D27" s="54" t="s">
        <v>115</v>
      </c>
      <c r="E27" s="63">
        <v>100</v>
      </c>
      <c r="F27" s="61">
        <v>0</v>
      </c>
      <c r="G27" s="61">
        <f>E27+F27</f>
        <v>100</v>
      </c>
      <c r="H27" s="61">
        <v>100</v>
      </c>
      <c r="I27" s="61">
        <v>0</v>
      </c>
      <c r="J27" s="61">
        <f>H27+I27</f>
        <v>100</v>
      </c>
      <c r="K27" s="61">
        <f>H27-E27</f>
        <v>0</v>
      </c>
      <c r="L27" s="61">
        <v>0</v>
      </c>
      <c r="M27" s="61">
        <f>K27+L27</f>
        <v>0</v>
      </c>
    </row>
    <row r="28" spans="1:13" s="27" customFormat="1" ht="72.75" customHeight="1">
      <c r="A28" s="34"/>
      <c r="B28" s="64" t="s">
        <v>300</v>
      </c>
      <c r="C28" s="34"/>
      <c r="D28" s="34"/>
      <c r="E28" s="34"/>
      <c r="F28" s="34"/>
      <c r="G28" s="34"/>
      <c r="H28" s="34"/>
      <c r="I28" s="34"/>
      <c r="J28" s="34"/>
      <c r="K28" s="34"/>
      <c r="L28" s="34"/>
      <c r="M28" s="34"/>
    </row>
    <row r="29" spans="1:13" s="14" customFormat="1" ht="16.5" customHeight="1">
      <c r="A29" s="58">
        <v>1</v>
      </c>
      <c r="B29" s="59" t="s">
        <v>103</v>
      </c>
      <c r="C29" s="41"/>
      <c r="D29" s="41"/>
      <c r="E29" s="38"/>
      <c r="F29" s="38"/>
      <c r="G29" s="38"/>
      <c r="H29" s="38"/>
      <c r="I29" s="38"/>
      <c r="J29" s="38"/>
      <c r="K29" s="38"/>
      <c r="L29" s="38"/>
      <c r="M29" s="38"/>
    </row>
    <row r="30" spans="1:13" s="14" customFormat="1" ht="30" customHeight="1">
      <c r="A30" s="58"/>
      <c r="B30" s="60" t="s">
        <v>160</v>
      </c>
      <c r="C30" s="38" t="s">
        <v>127</v>
      </c>
      <c r="D30" s="54" t="s">
        <v>118</v>
      </c>
      <c r="E30" s="61">
        <v>93047</v>
      </c>
      <c r="F30" s="67">
        <v>0</v>
      </c>
      <c r="G30" s="61">
        <f>E30+F30</f>
        <v>93047</v>
      </c>
      <c r="H30" s="61">
        <v>93047</v>
      </c>
      <c r="I30" s="67">
        <v>0</v>
      </c>
      <c r="J30" s="61">
        <f>H30+I30</f>
        <v>93047</v>
      </c>
      <c r="K30" s="61">
        <f>H30-E30</f>
        <v>0</v>
      </c>
      <c r="L30" s="61">
        <f>I30-F30</f>
        <v>0</v>
      </c>
      <c r="M30" s="61">
        <f>K30+L30</f>
        <v>0</v>
      </c>
    </row>
    <row r="31" spans="1:13" s="14" customFormat="1" ht="15.75" customHeight="1">
      <c r="A31" s="58">
        <v>2</v>
      </c>
      <c r="B31" s="59" t="s">
        <v>104</v>
      </c>
      <c r="C31" s="38"/>
      <c r="D31" s="41"/>
      <c r="E31" s="38"/>
      <c r="F31" s="38"/>
      <c r="G31" s="58"/>
      <c r="H31" s="38"/>
      <c r="I31" s="38"/>
      <c r="J31" s="58"/>
      <c r="K31" s="38"/>
      <c r="L31" s="38"/>
      <c r="M31" s="58"/>
    </row>
    <row r="32" spans="1:13" s="14" customFormat="1" ht="62.25" customHeight="1">
      <c r="A32" s="58"/>
      <c r="B32" s="60" t="s">
        <v>296</v>
      </c>
      <c r="C32" s="38" t="s">
        <v>33</v>
      </c>
      <c r="D32" s="54" t="s">
        <v>115</v>
      </c>
      <c r="E32" s="61">
        <v>46</v>
      </c>
      <c r="F32" s="61">
        <v>0</v>
      </c>
      <c r="G32" s="61">
        <f>E32+F32</f>
        <v>46</v>
      </c>
      <c r="H32" s="61">
        <v>46</v>
      </c>
      <c r="I32" s="61">
        <v>0</v>
      </c>
      <c r="J32" s="61">
        <f>H32+I32</f>
        <v>46</v>
      </c>
      <c r="K32" s="61">
        <f>H32-E32</f>
        <v>0</v>
      </c>
      <c r="L32" s="61">
        <v>0</v>
      </c>
      <c r="M32" s="61">
        <f>K32+L32</f>
        <v>0</v>
      </c>
    </row>
    <row r="33" spans="1:13" s="14" customFormat="1" ht="15" customHeight="1">
      <c r="A33" s="58">
        <v>3</v>
      </c>
      <c r="B33" s="59" t="s">
        <v>105</v>
      </c>
      <c r="C33" s="41"/>
      <c r="D33" s="41"/>
      <c r="E33" s="38"/>
      <c r="F33" s="38"/>
      <c r="G33" s="58"/>
      <c r="H33" s="38"/>
      <c r="I33" s="38"/>
      <c r="J33" s="58"/>
      <c r="K33" s="38"/>
      <c r="L33" s="38"/>
      <c r="M33" s="58"/>
    </row>
    <row r="34" spans="1:13" s="14" customFormat="1" ht="60" customHeight="1">
      <c r="A34" s="58"/>
      <c r="B34" s="60" t="s">
        <v>297</v>
      </c>
      <c r="C34" s="38" t="s">
        <v>127</v>
      </c>
      <c r="D34" s="54" t="s">
        <v>115</v>
      </c>
      <c r="E34" s="61">
        <v>2023</v>
      </c>
      <c r="F34" s="61">
        <v>0</v>
      </c>
      <c r="G34" s="61">
        <f>E34+F34</f>
        <v>2023</v>
      </c>
      <c r="H34" s="61">
        <v>2023</v>
      </c>
      <c r="I34" s="61">
        <v>0</v>
      </c>
      <c r="J34" s="61">
        <f>H34+I34</f>
        <v>2023</v>
      </c>
      <c r="K34" s="61">
        <f>H34-E34</f>
        <v>0</v>
      </c>
      <c r="L34" s="61">
        <v>0</v>
      </c>
      <c r="M34" s="61">
        <f>K34+L34</f>
        <v>0</v>
      </c>
    </row>
    <row r="35" spans="1:13" s="14" customFormat="1" ht="14.25" customHeight="1">
      <c r="A35" s="58">
        <v>4</v>
      </c>
      <c r="B35" s="59" t="s">
        <v>110</v>
      </c>
      <c r="C35" s="41"/>
      <c r="D35" s="41"/>
      <c r="E35" s="38"/>
      <c r="F35" s="38"/>
      <c r="G35" s="58"/>
      <c r="H35" s="38"/>
      <c r="I35" s="38"/>
      <c r="J35" s="58"/>
      <c r="K35" s="38"/>
      <c r="L35" s="38"/>
      <c r="M35" s="58"/>
    </row>
    <row r="36" spans="1:13" s="14" customFormat="1" ht="46.5" customHeight="1">
      <c r="A36" s="58"/>
      <c r="B36" s="62" t="s">
        <v>171</v>
      </c>
      <c r="C36" s="38" t="s">
        <v>39</v>
      </c>
      <c r="D36" s="54" t="s">
        <v>115</v>
      </c>
      <c r="E36" s="61">
        <v>100</v>
      </c>
      <c r="F36" s="61">
        <v>0</v>
      </c>
      <c r="G36" s="61">
        <f>E36+F36</f>
        <v>100</v>
      </c>
      <c r="H36" s="61">
        <v>100</v>
      </c>
      <c r="I36" s="61">
        <v>0</v>
      </c>
      <c r="J36" s="61">
        <f>H36+I36</f>
        <v>100</v>
      </c>
      <c r="K36" s="61">
        <f>H36-E36</f>
        <v>0</v>
      </c>
      <c r="L36" s="61">
        <v>0</v>
      </c>
      <c r="M36" s="61">
        <f>K36+L36</f>
        <v>0</v>
      </c>
    </row>
    <row r="37" spans="1:13" ht="24.75" customHeight="1">
      <c r="A37" s="5"/>
      <c r="B37" s="5"/>
      <c r="C37" s="5"/>
      <c r="D37" s="5"/>
      <c r="E37" s="5"/>
      <c r="F37" s="5"/>
      <c r="G37" s="5"/>
      <c r="H37" s="5"/>
      <c r="I37" s="5"/>
      <c r="J37" s="5"/>
      <c r="K37" s="5"/>
      <c r="L37" s="5"/>
      <c r="M37" s="5"/>
    </row>
    <row r="38" spans="1:13" ht="21.75" customHeight="1">
      <c r="A38" s="5"/>
      <c r="B38" s="5"/>
      <c r="C38" s="5"/>
      <c r="D38" s="5"/>
      <c r="E38" s="5"/>
      <c r="F38" s="5"/>
      <c r="G38" s="5"/>
      <c r="H38" s="5"/>
      <c r="I38" s="5"/>
      <c r="J38" s="5"/>
      <c r="K38" s="5"/>
      <c r="L38" s="5"/>
      <c r="M38" s="5"/>
    </row>
    <row r="39" spans="1:12" s="36" customFormat="1" ht="24" customHeight="1">
      <c r="A39" s="20" t="s">
        <v>414</v>
      </c>
      <c r="B39" s="20"/>
      <c r="C39" s="20"/>
      <c r="F39" s="20"/>
      <c r="G39" s="37"/>
      <c r="H39" s="37"/>
      <c r="K39" s="136" t="s">
        <v>415</v>
      </c>
      <c r="L39" s="136"/>
    </row>
    <row r="40" spans="1:12" ht="14.25" customHeight="1">
      <c r="A40" s="8"/>
      <c r="B40" s="5"/>
      <c r="G40" s="138" t="s">
        <v>7</v>
      </c>
      <c r="H40" s="138"/>
      <c r="I40" s="17"/>
      <c r="K40" s="137" t="s">
        <v>8</v>
      </c>
      <c r="L40" s="137"/>
    </row>
  </sheetData>
  <mergeCells count="21">
    <mergeCell ref="K39:L39"/>
    <mergeCell ref="G40:H40"/>
    <mergeCell ref="K40:L40"/>
    <mergeCell ref="A10:M10"/>
    <mergeCell ref="C12:M12"/>
    <mergeCell ref="C13:M13"/>
    <mergeCell ref="A15:A16"/>
    <mergeCell ref="B15:B16"/>
    <mergeCell ref="C15:C16"/>
    <mergeCell ref="D15:D16"/>
    <mergeCell ref="E15:G15"/>
    <mergeCell ref="H15:J15"/>
    <mergeCell ref="K15:M15"/>
    <mergeCell ref="A6:M6"/>
    <mergeCell ref="A7:M7"/>
    <mergeCell ref="A8:M8"/>
    <mergeCell ref="A9:M9"/>
    <mergeCell ref="J1:M1"/>
    <mergeCell ref="J2:M2"/>
    <mergeCell ref="J3:M3"/>
    <mergeCell ref="A5:M5"/>
  </mergeCells>
  <printOptions/>
  <pageMargins left="0.3937007874015748" right="0.3937007874015748" top="0.7874015748031497" bottom="0.3937007874015748" header="0.5118110236220472" footer="0.5118110236220472"/>
  <pageSetup fitToHeight="18" fitToWidth="1"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pageSetUpPr fitToPage="1"/>
  </sheetPr>
  <dimension ref="A1:M73"/>
  <sheetViews>
    <sheetView workbookViewId="0" topLeftCell="A10">
      <selection activeCell="A18" sqref="A18:IV18"/>
    </sheetView>
  </sheetViews>
  <sheetFormatPr defaultColWidth="9.00390625" defaultRowHeight="12.75"/>
  <cols>
    <col min="1" max="1" width="4.00390625" style="0" customWidth="1"/>
    <col min="2" max="2" width="38.25390625" style="0" customWidth="1"/>
    <col min="3" max="3" width="9.75390625" style="0" customWidth="1"/>
    <col min="4" max="4" width="14.125" style="0" customWidth="1"/>
    <col min="5" max="5" width="10.75390625" style="0" customWidth="1"/>
    <col min="6" max="6" width="12.625" style="0" customWidth="1"/>
    <col min="7" max="7" width="10.625" style="0" customWidth="1"/>
    <col min="8" max="8" width="9.875" style="0" customWidth="1"/>
    <col min="9" max="9" width="13.125" style="0" customWidth="1"/>
    <col min="10" max="10" width="9.75390625" style="0" customWidth="1"/>
    <col min="11" max="11" width="11.125" style="0" customWidth="1"/>
    <col min="12" max="12" width="13.00390625" style="0" customWidth="1"/>
    <col min="13" max="13" width="9.625" style="0" customWidth="1"/>
  </cols>
  <sheetData>
    <row r="1" spans="1:13" s="14" customFormat="1" ht="21" customHeight="1">
      <c r="A1" s="35"/>
      <c r="B1" s="35"/>
      <c r="C1" s="35"/>
      <c r="D1" s="35"/>
      <c r="E1" s="35"/>
      <c r="F1" s="35"/>
      <c r="G1" s="35"/>
      <c r="H1" s="35"/>
      <c r="I1" s="35"/>
      <c r="J1" s="152" t="s">
        <v>20</v>
      </c>
      <c r="K1" s="152"/>
      <c r="L1" s="152"/>
      <c r="M1" s="152"/>
    </row>
    <row r="2" spans="1:13" s="14" customFormat="1" ht="18" customHeight="1">
      <c r="A2" s="35"/>
      <c r="B2" s="35"/>
      <c r="C2" s="35"/>
      <c r="D2" s="35"/>
      <c r="E2" s="35"/>
      <c r="F2" s="35"/>
      <c r="G2" s="35"/>
      <c r="H2" s="35"/>
      <c r="I2" s="35"/>
      <c r="J2" s="152" t="s">
        <v>21</v>
      </c>
      <c r="K2" s="152"/>
      <c r="L2" s="152"/>
      <c r="M2" s="152"/>
    </row>
    <row r="3" spans="1:13" s="14" customFormat="1" ht="20.25" customHeight="1">
      <c r="A3" s="35"/>
      <c r="B3" s="35"/>
      <c r="C3" s="35"/>
      <c r="D3" s="35"/>
      <c r="E3" s="35"/>
      <c r="F3" s="35"/>
      <c r="G3" s="35"/>
      <c r="H3" s="35"/>
      <c r="I3" s="35"/>
      <c r="J3" s="152" t="s">
        <v>22</v>
      </c>
      <c r="K3" s="152"/>
      <c r="L3" s="152"/>
      <c r="M3" s="152"/>
    </row>
    <row r="4" spans="1:13" ht="12.75">
      <c r="A4" s="5"/>
      <c r="B4" s="5"/>
      <c r="C4" s="5"/>
      <c r="D4" s="5"/>
      <c r="E4" s="5"/>
      <c r="F4" s="5"/>
      <c r="G4" s="5"/>
      <c r="H4" s="5"/>
      <c r="I4" s="5"/>
      <c r="J4" s="13"/>
      <c r="K4" s="13"/>
      <c r="L4" s="13"/>
      <c r="M4" s="13"/>
    </row>
    <row r="5" spans="1:13" ht="12.75">
      <c r="A5" s="5"/>
      <c r="B5" s="5"/>
      <c r="C5" s="5"/>
      <c r="D5" s="5"/>
      <c r="E5" s="5"/>
      <c r="F5" s="5"/>
      <c r="G5" s="5"/>
      <c r="H5" s="5"/>
      <c r="I5" s="5"/>
      <c r="J5" s="5"/>
      <c r="K5" s="5"/>
      <c r="L5" s="5"/>
      <c r="M5" s="5"/>
    </row>
    <row r="6" spans="1:13" ht="18.75">
      <c r="A6" s="141" t="s">
        <v>23</v>
      </c>
      <c r="B6" s="141"/>
      <c r="C6" s="141"/>
      <c r="D6" s="141"/>
      <c r="E6" s="141"/>
      <c r="F6" s="141"/>
      <c r="G6" s="141"/>
      <c r="H6" s="141"/>
      <c r="I6" s="141"/>
      <c r="J6" s="141"/>
      <c r="K6" s="141"/>
      <c r="L6" s="141"/>
      <c r="M6" s="141"/>
    </row>
    <row r="7" spans="1:13" ht="18.75" customHeight="1">
      <c r="A7" s="141" t="s">
        <v>24</v>
      </c>
      <c r="B7" s="141"/>
      <c r="C7" s="141"/>
      <c r="D7" s="141"/>
      <c r="E7" s="141"/>
      <c r="F7" s="141"/>
      <c r="G7" s="141"/>
      <c r="H7" s="141"/>
      <c r="I7" s="141"/>
      <c r="J7" s="141"/>
      <c r="K7" s="141"/>
      <c r="L7" s="141"/>
      <c r="M7" s="141"/>
    </row>
    <row r="8" spans="1:13" ht="21" customHeight="1">
      <c r="A8" s="141" t="s">
        <v>25</v>
      </c>
      <c r="B8" s="141"/>
      <c r="C8" s="141"/>
      <c r="D8" s="141"/>
      <c r="E8" s="141"/>
      <c r="F8" s="141"/>
      <c r="G8" s="141"/>
      <c r="H8" s="141"/>
      <c r="I8" s="141"/>
      <c r="J8" s="141"/>
      <c r="K8" s="141"/>
      <c r="L8" s="141"/>
      <c r="M8" s="141"/>
    </row>
    <row r="9" spans="1:13" ht="21" customHeight="1">
      <c r="A9" s="145" t="s">
        <v>94</v>
      </c>
      <c r="B9" s="145"/>
      <c r="C9" s="145"/>
      <c r="D9" s="145"/>
      <c r="E9" s="145"/>
      <c r="F9" s="145"/>
      <c r="G9" s="145"/>
      <c r="H9" s="145"/>
      <c r="I9" s="145"/>
      <c r="J9" s="145"/>
      <c r="K9" s="145"/>
      <c r="L9" s="145"/>
      <c r="M9" s="145"/>
    </row>
    <row r="10" spans="1:13" ht="13.5" customHeight="1">
      <c r="A10" s="146" t="s">
        <v>0</v>
      </c>
      <c r="B10" s="146"/>
      <c r="C10" s="146"/>
      <c r="D10" s="146"/>
      <c r="E10" s="146"/>
      <c r="F10" s="146"/>
      <c r="G10" s="146"/>
      <c r="H10" s="146"/>
      <c r="I10" s="146"/>
      <c r="J10" s="146"/>
      <c r="K10" s="146"/>
      <c r="L10" s="146"/>
      <c r="M10" s="146"/>
    </row>
    <row r="11" spans="1:13" ht="18.75" customHeight="1">
      <c r="A11" s="147" t="s">
        <v>40</v>
      </c>
      <c r="B11" s="147"/>
      <c r="C11" s="147"/>
      <c r="D11" s="147"/>
      <c r="E11" s="147"/>
      <c r="F11" s="147"/>
      <c r="G11" s="147"/>
      <c r="H11" s="147"/>
      <c r="I11" s="147"/>
      <c r="J11" s="147"/>
      <c r="K11" s="147"/>
      <c r="L11" s="147"/>
      <c r="M11" s="147"/>
    </row>
    <row r="12" spans="1:13" ht="13.5" customHeight="1">
      <c r="A12" s="5"/>
      <c r="B12" s="5"/>
      <c r="C12" s="5"/>
      <c r="D12" s="5"/>
      <c r="E12" s="5"/>
      <c r="F12" s="5"/>
      <c r="G12" s="5"/>
      <c r="H12" s="5"/>
      <c r="I12" s="5"/>
      <c r="J12" s="5"/>
      <c r="K12" s="5"/>
      <c r="L12" s="5"/>
      <c r="M12" s="5"/>
    </row>
    <row r="13" spans="2:13" s="32" customFormat="1" ht="39" customHeight="1">
      <c r="B13" s="33" t="s">
        <v>301</v>
      </c>
      <c r="C13" s="148" t="s">
        <v>83</v>
      </c>
      <c r="D13" s="148"/>
      <c r="E13" s="148"/>
      <c r="F13" s="148"/>
      <c r="G13" s="148"/>
      <c r="H13" s="148"/>
      <c r="I13" s="148"/>
      <c r="J13" s="148"/>
      <c r="K13" s="148"/>
      <c r="L13" s="148"/>
      <c r="M13" s="148"/>
    </row>
    <row r="14" spans="1:13" s="31" customFormat="1" ht="23.25" customHeight="1">
      <c r="A14" s="30"/>
      <c r="B14" s="29" t="s">
        <v>55</v>
      </c>
      <c r="C14" s="149" t="s">
        <v>56</v>
      </c>
      <c r="D14" s="149"/>
      <c r="E14" s="149"/>
      <c r="F14" s="149"/>
      <c r="G14" s="149"/>
      <c r="H14" s="149"/>
      <c r="I14" s="149"/>
      <c r="J14" s="149"/>
      <c r="K14" s="149"/>
      <c r="L14" s="149"/>
      <c r="M14" s="149"/>
    </row>
    <row r="15" spans="1:13" ht="13.5" customHeight="1">
      <c r="A15" s="5"/>
      <c r="B15" s="5"/>
      <c r="C15" s="5"/>
      <c r="D15" s="5"/>
      <c r="E15" s="5"/>
      <c r="F15" s="5"/>
      <c r="G15" s="5"/>
      <c r="H15" s="5"/>
      <c r="I15" s="5"/>
      <c r="J15" s="5"/>
      <c r="K15" s="5"/>
      <c r="L15" s="5"/>
      <c r="M15" s="5"/>
    </row>
    <row r="16" spans="1:13" s="27" customFormat="1" ht="31.5" customHeight="1">
      <c r="A16" s="150" t="s">
        <v>26</v>
      </c>
      <c r="B16" s="150" t="s">
        <v>27</v>
      </c>
      <c r="C16" s="150" t="s">
        <v>97</v>
      </c>
      <c r="D16" s="150" t="s">
        <v>28</v>
      </c>
      <c r="E16" s="142" t="s">
        <v>29</v>
      </c>
      <c r="F16" s="143"/>
      <c r="G16" s="144"/>
      <c r="H16" s="142" t="s">
        <v>30</v>
      </c>
      <c r="I16" s="143"/>
      <c r="J16" s="144"/>
      <c r="K16" s="142" t="s">
        <v>31</v>
      </c>
      <c r="L16" s="143"/>
      <c r="M16" s="144"/>
    </row>
    <row r="17" spans="1:13" s="27" customFormat="1" ht="33" customHeight="1">
      <c r="A17" s="151"/>
      <c r="B17" s="151"/>
      <c r="C17" s="151"/>
      <c r="D17" s="151"/>
      <c r="E17" s="34" t="s">
        <v>6</v>
      </c>
      <c r="F17" s="34" t="s">
        <v>11</v>
      </c>
      <c r="G17" s="34" t="s">
        <v>32</v>
      </c>
      <c r="H17" s="34" t="s">
        <v>6</v>
      </c>
      <c r="I17" s="34" t="s">
        <v>11</v>
      </c>
      <c r="J17" s="34" t="s">
        <v>32</v>
      </c>
      <c r="K17" s="34" t="s">
        <v>6</v>
      </c>
      <c r="L17" s="34" t="s">
        <v>11</v>
      </c>
      <c r="M17" s="34" t="s">
        <v>32</v>
      </c>
    </row>
    <row r="18" spans="1:13" s="27" customFormat="1" ht="14.25" customHeight="1">
      <c r="A18" s="34">
        <v>1</v>
      </c>
      <c r="B18" s="34">
        <v>2</v>
      </c>
      <c r="C18" s="34">
        <v>3</v>
      </c>
      <c r="D18" s="34">
        <v>4</v>
      </c>
      <c r="E18" s="34">
        <v>5</v>
      </c>
      <c r="F18" s="34">
        <v>6</v>
      </c>
      <c r="G18" s="34">
        <v>7</v>
      </c>
      <c r="H18" s="34">
        <v>8</v>
      </c>
      <c r="I18" s="34">
        <v>9</v>
      </c>
      <c r="J18" s="34">
        <v>10</v>
      </c>
      <c r="K18" s="34">
        <v>11</v>
      </c>
      <c r="L18" s="34">
        <v>12</v>
      </c>
      <c r="M18" s="34">
        <v>13</v>
      </c>
    </row>
    <row r="19" spans="1:13" s="27" customFormat="1" ht="43.5" customHeight="1">
      <c r="A19" s="34"/>
      <c r="B19" s="64" t="s">
        <v>302</v>
      </c>
      <c r="C19" s="34"/>
      <c r="D19" s="34"/>
      <c r="E19" s="34"/>
      <c r="F19" s="34"/>
      <c r="G19" s="34"/>
      <c r="H19" s="34"/>
      <c r="I19" s="34"/>
      <c r="J19" s="34"/>
      <c r="K19" s="34"/>
      <c r="L19" s="34"/>
      <c r="M19" s="34"/>
    </row>
    <row r="20" spans="1:13" s="14" customFormat="1" ht="16.5" customHeight="1">
      <c r="A20" s="58">
        <v>1</v>
      </c>
      <c r="B20" s="59" t="s">
        <v>103</v>
      </c>
      <c r="C20" s="41"/>
      <c r="D20" s="41"/>
      <c r="E20" s="38"/>
      <c r="F20" s="38"/>
      <c r="G20" s="38"/>
      <c r="H20" s="38"/>
      <c r="I20" s="38"/>
      <c r="J20" s="38"/>
      <c r="K20" s="38"/>
      <c r="L20" s="38"/>
      <c r="M20" s="38"/>
    </row>
    <row r="21" spans="1:13" s="14" customFormat="1" ht="32.25" customHeight="1">
      <c r="A21" s="58"/>
      <c r="B21" s="60" t="s">
        <v>305</v>
      </c>
      <c r="C21" s="38" t="s">
        <v>127</v>
      </c>
      <c r="D21" s="54" t="s">
        <v>118</v>
      </c>
      <c r="E21" s="61">
        <f>SUM(E22:E25)</f>
        <v>2354628</v>
      </c>
      <c r="F21" s="61"/>
      <c r="G21" s="61">
        <f>E21+F21</f>
        <v>2354628</v>
      </c>
      <c r="H21" s="61">
        <f>SUM(H22:H25)</f>
        <v>2354614</v>
      </c>
      <c r="I21" s="61"/>
      <c r="J21" s="61">
        <f>H21+I21</f>
        <v>2354614</v>
      </c>
      <c r="K21" s="61">
        <f aca="true" t="shared" si="0" ref="K21:L25">H21-E21</f>
        <v>-14</v>
      </c>
      <c r="L21" s="61">
        <f t="shared" si="0"/>
        <v>0</v>
      </c>
      <c r="M21" s="61">
        <f>K21+L21</f>
        <v>-14</v>
      </c>
    </row>
    <row r="22" spans="1:13" s="14" customFormat="1" ht="32.25" customHeight="1">
      <c r="A22" s="58"/>
      <c r="B22" s="60" t="s">
        <v>306</v>
      </c>
      <c r="C22" s="38" t="s">
        <v>127</v>
      </c>
      <c r="D22" s="54" t="s">
        <v>118</v>
      </c>
      <c r="E22" s="84">
        <v>2076566</v>
      </c>
      <c r="F22" s="61"/>
      <c r="G22" s="61">
        <f>E22+F22</f>
        <v>2076566</v>
      </c>
      <c r="H22" s="61">
        <v>2076566</v>
      </c>
      <c r="I22" s="84"/>
      <c r="J22" s="61">
        <f>H22+I22</f>
        <v>2076566</v>
      </c>
      <c r="K22" s="61">
        <f t="shared" si="0"/>
        <v>0</v>
      </c>
      <c r="L22" s="61">
        <f t="shared" si="0"/>
        <v>0</v>
      </c>
      <c r="M22" s="61">
        <f>K22+L22</f>
        <v>0</v>
      </c>
    </row>
    <row r="23" spans="1:13" s="14" customFormat="1" ht="32.25" customHeight="1">
      <c r="A23" s="58"/>
      <c r="B23" s="60" t="s">
        <v>307</v>
      </c>
      <c r="C23" s="38" t="s">
        <v>127</v>
      </c>
      <c r="D23" s="54" t="s">
        <v>118</v>
      </c>
      <c r="E23" s="84">
        <v>200400</v>
      </c>
      <c r="F23" s="61"/>
      <c r="G23" s="61">
        <f>E23+F23</f>
        <v>200400</v>
      </c>
      <c r="H23" s="61">
        <v>200388</v>
      </c>
      <c r="I23" s="84"/>
      <c r="J23" s="61">
        <f>H23+I23</f>
        <v>200388</v>
      </c>
      <c r="K23" s="61">
        <f t="shared" si="0"/>
        <v>-12</v>
      </c>
      <c r="L23" s="61">
        <f t="shared" si="0"/>
        <v>0</v>
      </c>
      <c r="M23" s="61">
        <f>K23+L23</f>
        <v>-12</v>
      </c>
    </row>
    <row r="24" spans="1:13" s="14" customFormat="1" ht="32.25" customHeight="1">
      <c r="A24" s="58"/>
      <c r="B24" s="60" t="s">
        <v>308</v>
      </c>
      <c r="C24" s="38" t="s">
        <v>127</v>
      </c>
      <c r="D24" s="54" t="s">
        <v>118</v>
      </c>
      <c r="E24" s="84">
        <v>17297</v>
      </c>
      <c r="F24" s="61"/>
      <c r="G24" s="61">
        <f>E24+F24</f>
        <v>17297</v>
      </c>
      <c r="H24" s="61">
        <v>17295</v>
      </c>
      <c r="I24" s="84"/>
      <c r="J24" s="61">
        <f>H24+I24</f>
        <v>17295</v>
      </c>
      <c r="K24" s="61">
        <f t="shared" si="0"/>
        <v>-2</v>
      </c>
      <c r="L24" s="61">
        <f t="shared" si="0"/>
        <v>0</v>
      </c>
      <c r="M24" s="61">
        <f>K24+L24</f>
        <v>-2</v>
      </c>
    </row>
    <row r="25" spans="1:13" s="14" customFormat="1" ht="32.25" customHeight="1">
      <c r="A25" s="58"/>
      <c r="B25" s="60" t="s">
        <v>309</v>
      </c>
      <c r="C25" s="38" t="s">
        <v>127</v>
      </c>
      <c r="D25" s="54" t="s">
        <v>118</v>
      </c>
      <c r="E25" s="63">
        <v>60365</v>
      </c>
      <c r="F25" s="61"/>
      <c r="G25" s="61">
        <f>E25+F25</f>
        <v>60365</v>
      </c>
      <c r="H25" s="61">
        <v>60365</v>
      </c>
      <c r="I25" s="63"/>
      <c r="J25" s="61">
        <f>H25+I25</f>
        <v>60365</v>
      </c>
      <c r="K25" s="61">
        <f t="shared" si="0"/>
        <v>0</v>
      </c>
      <c r="L25" s="61">
        <f t="shared" si="0"/>
        <v>0</v>
      </c>
      <c r="M25" s="61">
        <f>K25+L25</f>
        <v>0</v>
      </c>
    </row>
    <row r="26" spans="1:13" s="14" customFormat="1" ht="15.75" customHeight="1">
      <c r="A26" s="58">
        <v>2</v>
      </c>
      <c r="B26" s="59" t="s">
        <v>104</v>
      </c>
      <c r="C26" s="38"/>
      <c r="D26" s="41"/>
      <c r="E26" s="38"/>
      <c r="F26" s="38"/>
      <c r="G26" s="58"/>
      <c r="H26" s="38"/>
      <c r="I26" s="38"/>
      <c r="J26" s="58"/>
      <c r="K26" s="38"/>
      <c r="L26" s="38"/>
      <c r="M26" s="58"/>
    </row>
    <row r="27" spans="1:13" s="14" customFormat="1" ht="29.25" customHeight="1">
      <c r="A27" s="58"/>
      <c r="B27" s="60" t="s">
        <v>310</v>
      </c>
      <c r="C27" s="38" t="s">
        <v>33</v>
      </c>
      <c r="D27" s="41" t="s">
        <v>335</v>
      </c>
      <c r="E27" s="61">
        <v>7</v>
      </c>
      <c r="F27" s="61"/>
      <c r="G27" s="61">
        <f>E27+F27</f>
        <v>7</v>
      </c>
      <c r="H27" s="61">
        <v>7</v>
      </c>
      <c r="I27" s="61"/>
      <c r="J27" s="61">
        <f>H27+I27</f>
        <v>7</v>
      </c>
      <c r="K27" s="61">
        <f>H27-E27</f>
        <v>0</v>
      </c>
      <c r="L27" s="61"/>
      <c r="M27" s="61">
        <f>K27+L27</f>
        <v>0</v>
      </c>
    </row>
    <row r="28" spans="1:13" s="14" customFormat="1" ht="33.75" customHeight="1">
      <c r="A28" s="58"/>
      <c r="B28" s="60" t="s">
        <v>339</v>
      </c>
      <c r="C28" s="38" t="s">
        <v>265</v>
      </c>
      <c r="D28" s="54" t="s">
        <v>115</v>
      </c>
      <c r="E28" s="61">
        <v>5.74</v>
      </c>
      <c r="F28" s="61"/>
      <c r="G28" s="61">
        <f>E28+F28</f>
        <v>5.74</v>
      </c>
      <c r="H28" s="61">
        <v>5.74</v>
      </c>
      <c r="I28" s="61"/>
      <c r="J28" s="61">
        <f>H28+I28</f>
        <v>5.74</v>
      </c>
      <c r="K28" s="61">
        <f>H28-E28</f>
        <v>0</v>
      </c>
      <c r="L28" s="61"/>
      <c r="M28" s="61">
        <f>K28+L28</f>
        <v>0</v>
      </c>
    </row>
    <row r="29" spans="1:13" s="14" customFormat="1" ht="15.75" customHeight="1">
      <c r="A29" s="58"/>
      <c r="B29" s="60" t="s">
        <v>340</v>
      </c>
      <c r="C29" s="38" t="s">
        <v>332</v>
      </c>
      <c r="D29" s="41" t="s">
        <v>336</v>
      </c>
      <c r="E29" s="61">
        <v>223.3</v>
      </c>
      <c r="F29" s="61"/>
      <c r="G29" s="61">
        <f>E29+F29</f>
        <v>223.3</v>
      </c>
      <c r="H29" s="61">
        <v>223.3</v>
      </c>
      <c r="I29" s="61"/>
      <c r="J29" s="61">
        <f>H29+I29</f>
        <v>223.3</v>
      </c>
      <c r="K29" s="61">
        <f>H29-E29</f>
        <v>0</v>
      </c>
      <c r="L29" s="61"/>
      <c r="M29" s="61">
        <f>K29+L29</f>
        <v>0</v>
      </c>
    </row>
    <row r="30" spans="1:13" s="14" customFormat="1" ht="30" customHeight="1">
      <c r="A30" s="58"/>
      <c r="B30" s="60" t="s">
        <v>341</v>
      </c>
      <c r="C30" s="38" t="s">
        <v>333</v>
      </c>
      <c r="D30" s="54" t="s">
        <v>142</v>
      </c>
      <c r="E30" s="61">
        <v>480</v>
      </c>
      <c r="F30" s="61"/>
      <c r="G30" s="61">
        <f>E30+F30</f>
        <v>480</v>
      </c>
      <c r="H30" s="61">
        <v>480</v>
      </c>
      <c r="I30" s="61"/>
      <c r="J30" s="61">
        <f>H30+I30</f>
        <v>480</v>
      </c>
      <c r="K30" s="61">
        <f>H30-E30</f>
        <v>0</v>
      </c>
      <c r="L30" s="61"/>
      <c r="M30" s="61">
        <f>K30+L30</f>
        <v>0</v>
      </c>
    </row>
    <row r="31" spans="1:13" s="14" customFormat="1" ht="46.5" customHeight="1">
      <c r="A31" s="58"/>
      <c r="B31" s="60" t="s">
        <v>342</v>
      </c>
      <c r="C31" s="38" t="s">
        <v>334</v>
      </c>
      <c r="D31" s="54" t="s">
        <v>337</v>
      </c>
      <c r="E31" s="61">
        <v>1543.9</v>
      </c>
      <c r="F31" s="61"/>
      <c r="G31" s="61">
        <f>E31+F31</f>
        <v>1543.9</v>
      </c>
      <c r="H31" s="61">
        <v>1543.9</v>
      </c>
      <c r="I31" s="61"/>
      <c r="J31" s="61">
        <f>H31+I31</f>
        <v>1543.9</v>
      </c>
      <c r="K31" s="61">
        <f>H31-E31</f>
        <v>0</v>
      </c>
      <c r="L31" s="61"/>
      <c r="M31" s="61">
        <f>K31+L31</f>
        <v>0</v>
      </c>
    </row>
    <row r="32" spans="1:13" s="14" customFormat="1" ht="15" customHeight="1">
      <c r="A32" s="58">
        <v>3</v>
      </c>
      <c r="B32" s="59" t="s">
        <v>105</v>
      </c>
      <c r="C32" s="41"/>
      <c r="D32" s="41"/>
      <c r="E32" s="38"/>
      <c r="F32" s="38"/>
      <c r="G32" s="58"/>
      <c r="H32" s="38"/>
      <c r="I32" s="38"/>
      <c r="J32" s="58"/>
      <c r="K32" s="38"/>
      <c r="L32" s="38"/>
      <c r="M32" s="58"/>
    </row>
    <row r="33" spans="1:13" s="14" customFormat="1" ht="33" customHeight="1">
      <c r="A33" s="58"/>
      <c r="B33" s="60" t="s">
        <v>311</v>
      </c>
      <c r="C33" s="38" t="s">
        <v>127</v>
      </c>
      <c r="D33" s="54" t="s">
        <v>115</v>
      </c>
      <c r="E33" s="61">
        <v>28628.6</v>
      </c>
      <c r="F33" s="82"/>
      <c r="G33" s="61">
        <f>E33+F33</f>
        <v>28628.6</v>
      </c>
      <c r="H33" s="61">
        <v>28626.9</v>
      </c>
      <c r="I33" s="82"/>
      <c r="J33" s="61">
        <f>H33+I33</f>
        <v>28626.9</v>
      </c>
      <c r="K33" s="61">
        <f aca="true" t="shared" si="1" ref="K33:L37">H33-E33</f>
        <v>-1.6999999999970896</v>
      </c>
      <c r="L33" s="82">
        <f t="shared" si="1"/>
        <v>0</v>
      </c>
      <c r="M33" s="75">
        <f>K33+L33</f>
        <v>-1.6999999999970896</v>
      </c>
    </row>
    <row r="34" spans="1:13" s="14" customFormat="1" ht="28.5" customHeight="1">
      <c r="A34" s="58"/>
      <c r="B34" s="60" t="s">
        <v>242</v>
      </c>
      <c r="C34" s="38" t="s">
        <v>127</v>
      </c>
      <c r="D34" s="54" t="s">
        <v>115</v>
      </c>
      <c r="E34" s="85">
        <v>3.0134146</v>
      </c>
      <c r="F34" s="61"/>
      <c r="G34" s="85">
        <f>E34+F34</f>
        <v>3.0134146</v>
      </c>
      <c r="H34" s="85">
        <v>3.0130662000000004</v>
      </c>
      <c r="I34" s="61"/>
      <c r="J34" s="85">
        <f>H34+I34</f>
        <v>3.0130662000000004</v>
      </c>
      <c r="K34" s="85">
        <f t="shared" si="1"/>
        <v>-0.0003483999999995824</v>
      </c>
      <c r="L34" s="61">
        <f t="shared" si="1"/>
        <v>0</v>
      </c>
      <c r="M34" s="85">
        <f>K34+L34</f>
        <v>-0.0003483999999995824</v>
      </c>
    </row>
    <row r="35" spans="1:13" s="14" customFormat="1" ht="15.75" customHeight="1">
      <c r="A35" s="58"/>
      <c r="B35" s="60" t="s">
        <v>312</v>
      </c>
      <c r="C35" s="38" t="s">
        <v>127</v>
      </c>
      <c r="D35" s="54" t="s">
        <v>115</v>
      </c>
      <c r="E35" s="61">
        <v>9299.4</v>
      </c>
      <c r="F35" s="82"/>
      <c r="G35" s="61">
        <f>E35+F35</f>
        <v>9299.4</v>
      </c>
      <c r="H35" s="61">
        <v>9299.4</v>
      </c>
      <c r="I35" s="82"/>
      <c r="J35" s="61">
        <f>H35+I35</f>
        <v>9299.4</v>
      </c>
      <c r="K35" s="82">
        <f t="shared" si="1"/>
        <v>0</v>
      </c>
      <c r="L35" s="82">
        <f t="shared" si="1"/>
        <v>0</v>
      </c>
      <c r="M35" s="82">
        <f>K35+L35</f>
        <v>0</v>
      </c>
    </row>
    <row r="36" spans="1:13" s="14" customFormat="1" ht="27.75" customHeight="1">
      <c r="A36" s="58"/>
      <c r="B36" s="60" t="s">
        <v>313</v>
      </c>
      <c r="C36" s="38" t="s">
        <v>127</v>
      </c>
      <c r="D36" s="54" t="s">
        <v>115</v>
      </c>
      <c r="E36" s="61">
        <v>125.76</v>
      </c>
      <c r="F36" s="61"/>
      <c r="G36" s="61">
        <f>E36+F36</f>
        <v>125.76</v>
      </c>
      <c r="H36" s="61">
        <v>125.76</v>
      </c>
      <c r="I36" s="61"/>
      <c r="J36" s="61">
        <f>H36+I36</f>
        <v>125.76</v>
      </c>
      <c r="K36" s="82">
        <f t="shared" si="1"/>
        <v>0</v>
      </c>
      <c r="L36" s="61">
        <f t="shared" si="1"/>
        <v>0</v>
      </c>
      <c r="M36" s="82">
        <f>K36+L36</f>
        <v>0</v>
      </c>
    </row>
    <row r="37" spans="1:13" s="14" customFormat="1" ht="30.75" customHeight="1">
      <c r="A37" s="58"/>
      <c r="B37" s="60" t="s">
        <v>314</v>
      </c>
      <c r="C37" s="38" t="s">
        <v>127</v>
      </c>
      <c r="D37" s="54" t="s">
        <v>115</v>
      </c>
      <c r="E37" s="86">
        <v>1.525117</v>
      </c>
      <c r="F37" s="61"/>
      <c r="G37" s="86">
        <f>E37+F37</f>
        <v>1.525117</v>
      </c>
      <c r="H37" s="86">
        <v>1.525108</v>
      </c>
      <c r="I37" s="61"/>
      <c r="J37" s="86">
        <f>H37+I37</f>
        <v>1.525108</v>
      </c>
      <c r="K37" s="82">
        <f t="shared" si="1"/>
        <v>-9.000000000147779E-06</v>
      </c>
      <c r="L37" s="61">
        <f t="shared" si="1"/>
        <v>0</v>
      </c>
      <c r="M37" s="82">
        <f>K37+L37</f>
        <v>-9.000000000147779E-06</v>
      </c>
    </row>
    <row r="38" spans="1:13" s="14" customFormat="1" ht="14.25" customHeight="1">
      <c r="A38" s="58">
        <v>4</v>
      </c>
      <c r="B38" s="59" t="s">
        <v>110</v>
      </c>
      <c r="C38" s="41"/>
      <c r="D38" s="41"/>
      <c r="E38" s="38"/>
      <c r="F38" s="38"/>
      <c r="G38" s="58"/>
      <c r="H38" s="38"/>
      <c r="I38" s="38"/>
      <c r="J38" s="58"/>
      <c r="K38" s="38"/>
      <c r="L38" s="38"/>
      <c r="M38" s="58"/>
    </row>
    <row r="39" spans="1:13" s="14" customFormat="1" ht="46.5" customHeight="1">
      <c r="A39" s="58"/>
      <c r="B39" s="62" t="s">
        <v>315</v>
      </c>
      <c r="C39" s="38" t="s">
        <v>39</v>
      </c>
      <c r="D39" s="54" t="s">
        <v>115</v>
      </c>
      <c r="E39" s="63">
        <v>100</v>
      </c>
      <c r="F39" s="61"/>
      <c r="G39" s="61">
        <f>E39+F39</f>
        <v>100</v>
      </c>
      <c r="H39" s="61">
        <v>100</v>
      </c>
      <c r="I39" s="61"/>
      <c r="J39" s="61">
        <f>H39+I39</f>
        <v>100</v>
      </c>
      <c r="K39" s="61">
        <f aca="true" t="shared" si="2" ref="K39:L43">H39-E39</f>
        <v>0</v>
      </c>
      <c r="L39" s="82">
        <f t="shared" si="2"/>
        <v>0</v>
      </c>
      <c r="M39" s="61">
        <f>K39+L39</f>
        <v>0</v>
      </c>
    </row>
    <row r="40" spans="1:13" s="14" customFormat="1" ht="45" customHeight="1">
      <c r="A40" s="58"/>
      <c r="B40" s="62" t="s">
        <v>316</v>
      </c>
      <c r="C40" s="38" t="s">
        <v>39</v>
      </c>
      <c r="D40" s="54" t="s">
        <v>115</v>
      </c>
      <c r="E40" s="63">
        <v>101.5</v>
      </c>
      <c r="F40" s="61"/>
      <c r="G40" s="61">
        <f>E40+F40</f>
        <v>101.5</v>
      </c>
      <c r="H40" s="61">
        <v>115.3</v>
      </c>
      <c r="I40" s="61"/>
      <c r="J40" s="61">
        <f>H40+I40</f>
        <v>115.3</v>
      </c>
      <c r="K40" s="61">
        <f t="shared" si="2"/>
        <v>13.799999999999997</v>
      </c>
      <c r="L40" s="82">
        <f t="shared" si="2"/>
        <v>0</v>
      </c>
      <c r="M40" s="61">
        <f>K40+L40</f>
        <v>13.799999999999997</v>
      </c>
    </row>
    <row r="41" spans="1:13" s="14" customFormat="1" ht="42.75" customHeight="1">
      <c r="A41" s="41"/>
      <c r="B41" s="62" t="s">
        <v>317</v>
      </c>
      <c r="C41" s="38" t="s">
        <v>39</v>
      </c>
      <c r="D41" s="54" t="s">
        <v>115</v>
      </c>
      <c r="E41" s="63">
        <v>100</v>
      </c>
      <c r="F41" s="61"/>
      <c r="G41" s="61">
        <f>E41+F41</f>
        <v>100</v>
      </c>
      <c r="H41" s="61">
        <v>100</v>
      </c>
      <c r="I41" s="61"/>
      <c r="J41" s="61">
        <f>H41+I41</f>
        <v>100</v>
      </c>
      <c r="K41" s="61">
        <f t="shared" si="2"/>
        <v>0</v>
      </c>
      <c r="L41" s="82">
        <f t="shared" si="2"/>
        <v>0</v>
      </c>
      <c r="M41" s="61">
        <f>K41+L41</f>
        <v>0</v>
      </c>
    </row>
    <row r="42" spans="1:13" s="14" customFormat="1" ht="46.5" customHeight="1">
      <c r="A42" s="58"/>
      <c r="B42" s="62" t="s">
        <v>318</v>
      </c>
      <c r="C42" s="38" t="s">
        <v>39</v>
      </c>
      <c r="D42" s="54" t="s">
        <v>115</v>
      </c>
      <c r="E42" s="63">
        <v>100</v>
      </c>
      <c r="F42" s="61"/>
      <c r="G42" s="61">
        <f>E42+F42</f>
        <v>100</v>
      </c>
      <c r="H42" s="61">
        <v>100</v>
      </c>
      <c r="I42" s="61"/>
      <c r="J42" s="61">
        <f>H42+I42</f>
        <v>100</v>
      </c>
      <c r="K42" s="61">
        <f t="shared" si="2"/>
        <v>0</v>
      </c>
      <c r="L42" s="82">
        <f t="shared" si="2"/>
        <v>0</v>
      </c>
      <c r="M42" s="61">
        <f>K42+L42</f>
        <v>0</v>
      </c>
    </row>
    <row r="43" spans="1:13" s="14" customFormat="1" ht="51" customHeight="1">
      <c r="A43" s="41"/>
      <c r="B43" s="62" t="s">
        <v>319</v>
      </c>
      <c r="C43" s="38" t="s">
        <v>39</v>
      </c>
      <c r="D43" s="54" t="s">
        <v>115</v>
      </c>
      <c r="E43" s="63">
        <v>100</v>
      </c>
      <c r="F43" s="61"/>
      <c r="G43" s="61">
        <f>E43+F43</f>
        <v>100</v>
      </c>
      <c r="H43" s="61">
        <v>100</v>
      </c>
      <c r="I43" s="61"/>
      <c r="J43" s="61">
        <f>H43+I43</f>
        <v>100</v>
      </c>
      <c r="K43" s="61">
        <f t="shared" si="2"/>
        <v>0</v>
      </c>
      <c r="L43" s="82">
        <f t="shared" si="2"/>
        <v>0</v>
      </c>
      <c r="M43" s="61">
        <f>K43+L43</f>
        <v>0</v>
      </c>
    </row>
    <row r="44" spans="1:13" s="27" customFormat="1" ht="43.5" customHeight="1">
      <c r="A44" s="34"/>
      <c r="B44" s="64" t="s">
        <v>303</v>
      </c>
      <c r="C44" s="34"/>
      <c r="D44" s="34"/>
      <c r="E44" s="34"/>
      <c r="F44" s="34"/>
      <c r="G44" s="34"/>
      <c r="H44" s="34"/>
      <c r="I44" s="34"/>
      <c r="J44" s="34"/>
      <c r="K44" s="34"/>
      <c r="L44" s="34"/>
      <c r="M44" s="34"/>
    </row>
    <row r="45" spans="1:13" s="14" customFormat="1" ht="16.5" customHeight="1">
      <c r="A45" s="58">
        <v>1</v>
      </c>
      <c r="B45" s="59" t="s">
        <v>103</v>
      </c>
      <c r="C45" s="41"/>
      <c r="D45" s="41"/>
      <c r="E45" s="38"/>
      <c r="F45" s="38"/>
      <c r="G45" s="38"/>
      <c r="H45" s="38"/>
      <c r="I45" s="38"/>
      <c r="J45" s="38"/>
      <c r="K45" s="38"/>
      <c r="L45" s="38"/>
      <c r="M45" s="38"/>
    </row>
    <row r="46" spans="1:13" s="14" customFormat="1" ht="28.5" customHeight="1">
      <c r="A46" s="58"/>
      <c r="B46" s="60" t="s">
        <v>305</v>
      </c>
      <c r="C46" s="38" t="s">
        <v>127</v>
      </c>
      <c r="D46" s="54" t="s">
        <v>118</v>
      </c>
      <c r="E46" s="61">
        <f>E47</f>
        <v>1065221</v>
      </c>
      <c r="F46" s="61"/>
      <c r="G46" s="61">
        <f>E46+F46</f>
        <v>1065221</v>
      </c>
      <c r="H46" s="61">
        <f>H47</f>
        <v>1065211</v>
      </c>
      <c r="I46" s="61"/>
      <c r="J46" s="61">
        <f>H46+I46</f>
        <v>1065211</v>
      </c>
      <c r="K46" s="61">
        <f aca="true" t="shared" si="3" ref="K46:L48">H46-E46</f>
        <v>-10</v>
      </c>
      <c r="L46" s="82">
        <f t="shared" si="3"/>
        <v>0</v>
      </c>
      <c r="M46" s="61">
        <f>K46+L46</f>
        <v>-10</v>
      </c>
    </row>
    <row r="47" spans="1:13" s="14" customFormat="1" ht="33.75" customHeight="1">
      <c r="A47" s="58"/>
      <c r="B47" s="60" t="s">
        <v>320</v>
      </c>
      <c r="C47" s="38" t="s">
        <v>127</v>
      </c>
      <c r="D47" s="54" t="s">
        <v>118</v>
      </c>
      <c r="E47" s="61">
        <v>1065221</v>
      </c>
      <c r="F47" s="61"/>
      <c r="G47" s="61">
        <f>E47+F47</f>
        <v>1065221</v>
      </c>
      <c r="H47" s="61">
        <v>1065211</v>
      </c>
      <c r="I47" s="61"/>
      <c r="J47" s="61">
        <f>H47+I47</f>
        <v>1065211</v>
      </c>
      <c r="K47" s="61">
        <f t="shared" si="3"/>
        <v>-10</v>
      </c>
      <c r="L47" s="82">
        <f t="shared" si="3"/>
        <v>0</v>
      </c>
      <c r="M47" s="61">
        <f>K47+L47</f>
        <v>-10</v>
      </c>
    </row>
    <row r="48" spans="1:13" s="14" customFormat="1" ht="42.75" customHeight="1">
      <c r="A48" s="58"/>
      <c r="B48" s="60" t="s">
        <v>343</v>
      </c>
      <c r="C48" s="38" t="s">
        <v>334</v>
      </c>
      <c r="D48" s="54" t="s">
        <v>338</v>
      </c>
      <c r="E48" s="61">
        <v>1575.3</v>
      </c>
      <c r="F48" s="67"/>
      <c r="G48" s="61">
        <f>E48+F48</f>
        <v>1575.3</v>
      </c>
      <c r="H48" s="61">
        <v>1575.3</v>
      </c>
      <c r="I48" s="67"/>
      <c r="J48" s="61">
        <f>H48+I48</f>
        <v>1575.3</v>
      </c>
      <c r="K48" s="61">
        <f t="shared" si="3"/>
        <v>0</v>
      </c>
      <c r="L48" s="82">
        <f t="shared" si="3"/>
        <v>0</v>
      </c>
      <c r="M48" s="61">
        <f>K48+L48</f>
        <v>0</v>
      </c>
    </row>
    <row r="49" spans="1:13" s="14" customFormat="1" ht="15.75" customHeight="1">
      <c r="A49" s="58">
        <v>2</v>
      </c>
      <c r="B49" s="59" t="s">
        <v>104</v>
      </c>
      <c r="C49" s="38"/>
      <c r="D49" s="41"/>
      <c r="E49" s="38"/>
      <c r="F49" s="38"/>
      <c r="G49" s="58"/>
      <c r="H49" s="38"/>
      <c r="I49" s="38"/>
      <c r="J49" s="58"/>
      <c r="K49" s="38"/>
      <c r="L49" s="38"/>
      <c r="M49" s="58"/>
    </row>
    <row r="50" spans="1:13" s="14" customFormat="1" ht="45">
      <c r="A50" s="58"/>
      <c r="B50" s="60" t="s">
        <v>344</v>
      </c>
      <c r="C50" s="38" t="s">
        <v>334</v>
      </c>
      <c r="D50" s="54" t="s">
        <v>115</v>
      </c>
      <c r="E50" s="61">
        <v>2.51</v>
      </c>
      <c r="F50" s="61"/>
      <c r="G50" s="61">
        <f>E50+F50</f>
        <v>2.51</v>
      </c>
      <c r="H50" s="61">
        <v>2.51</v>
      </c>
      <c r="I50" s="61"/>
      <c r="J50" s="61">
        <f>H50+I50</f>
        <v>2.51</v>
      </c>
      <c r="K50" s="61">
        <f>H50-E50</f>
        <v>0</v>
      </c>
      <c r="L50" s="82">
        <f>I50-F50</f>
        <v>0</v>
      </c>
      <c r="M50" s="61">
        <f>K50+L50</f>
        <v>0</v>
      </c>
    </row>
    <row r="51" spans="1:13" s="14" customFormat="1" ht="15" customHeight="1">
      <c r="A51" s="58">
        <v>3</v>
      </c>
      <c r="B51" s="59" t="s">
        <v>105</v>
      </c>
      <c r="C51" s="41"/>
      <c r="D51" s="41"/>
      <c r="E51" s="38"/>
      <c r="F51" s="38"/>
      <c r="G51" s="58"/>
      <c r="H51" s="38"/>
      <c r="I51" s="38"/>
      <c r="J51" s="58"/>
      <c r="K51" s="38"/>
      <c r="L51" s="38"/>
      <c r="M51" s="58"/>
    </row>
    <row r="52" spans="1:13" s="14" customFormat="1" ht="30" customHeight="1">
      <c r="A52" s="58"/>
      <c r="B52" s="60" t="s">
        <v>321</v>
      </c>
      <c r="C52" s="38" t="s">
        <v>127</v>
      </c>
      <c r="D52" s="54" t="s">
        <v>115</v>
      </c>
      <c r="E52" s="87">
        <v>424.91733</v>
      </c>
      <c r="F52" s="61"/>
      <c r="G52" s="87">
        <f>E52+F52</f>
        <v>424.91733</v>
      </c>
      <c r="H52" s="87">
        <v>424.91334</v>
      </c>
      <c r="I52" s="61"/>
      <c r="J52" s="87">
        <f>H52+I52</f>
        <v>424.91334</v>
      </c>
      <c r="K52" s="82">
        <f>H52-E52</f>
        <v>-0.0039899999999875035</v>
      </c>
      <c r="L52" s="82">
        <f>I52-F52</f>
        <v>0</v>
      </c>
      <c r="M52" s="82">
        <f>K52+L52</f>
        <v>-0.0039899999999875035</v>
      </c>
    </row>
    <row r="53" spans="1:13" s="14" customFormat="1" ht="14.25" customHeight="1">
      <c r="A53" s="58">
        <v>4</v>
      </c>
      <c r="B53" s="59" t="s">
        <v>110</v>
      </c>
      <c r="C53" s="41"/>
      <c r="D53" s="41"/>
      <c r="E53" s="38"/>
      <c r="F53" s="38"/>
      <c r="G53" s="58"/>
      <c r="H53" s="38"/>
      <c r="I53" s="38"/>
      <c r="J53" s="58"/>
      <c r="K53" s="38"/>
      <c r="L53" s="38"/>
      <c r="M53" s="58"/>
    </row>
    <row r="54" spans="1:13" s="14" customFormat="1" ht="64.5" customHeight="1">
      <c r="A54" s="58"/>
      <c r="B54" s="62" t="s">
        <v>322</v>
      </c>
      <c r="C54" s="38" t="s">
        <v>39</v>
      </c>
      <c r="D54" s="54" t="s">
        <v>115</v>
      </c>
      <c r="E54" s="61">
        <v>100</v>
      </c>
      <c r="F54" s="61"/>
      <c r="G54" s="82">
        <f>E54+F54</f>
        <v>100</v>
      </c>
      <c r="H54" s="61">
        <v>100</v>
      </c>
      <c r="I54" s="61"/>
      <c r="J54" s="82">
        <f>H54+I54</f>
        <v>100</v>
      </c>
      <c r="K54" s="82">
        <f>H54-E54</f>
        <v>0</v>
      </c>
      <c r="L54" s="82">
        <f>I54-F54</f>
        <v>0</v>
      </c>
      <c r="M54" s="82">
        <f>K54+L54</f>
        <v>0</v>
      </c>
    </row>
    <row r="55" spans="1:13" s="27" customFormat="1" ht="43.5" customHeight="1">
      <c r="A55" s="34"/>
      <c r="B55" s="64" t="s">
        <v>304</v>
      </c>
      <c r="C55" s="34"/>
      <c r="D55" s="34"/>
      <c r="E55" s="34"/>
      <c r="F55" s="34"/>
      <c r="G55" s="34"/>
      <c r="H55" s="34"/>
      <c r="I55" s="34"/>
      <c r="J55" s="34"/>
      <c r="K55" s="34"/>
      <c r="L55" s="34"/>
      <c r="M55" s="34"/>
    </row>
    <row r="56" spans="1:13" s="14" customFormat="1" ht="16.5" customHeight="1">
      <c r="A56" s="58">
        <v>1</v>
      </c>
      <c r="B56" s="59" t="s">
        <v>103</v>
      </c>
      <c r="C56" s="41"/>
      <c r="D56" s="41"/>
      <c r="E56" s="38"/>
      <c r="F56" s="38"/>
      <c r="G56" s="38"/>
      <c r="H56" s="38"/>
      <c r="I56" s="38"/>
      <c r="J56" s="38"/>
      <c r="K56" s="38"/>
      <c r="L56" s="38"/>
      <c r="M56" s="38"/>
    </row>
    <row r="57" spans="1:13" s="14" customFormat="1" ht="29.25" customHeight="1">
      <c r="A57" s="58"/>
      <c r="B57" s="60" t="s">
        <v>305</v>
      </c>
      <c r="C57" s="38" t="s">
        <v>127</v>
      </c>
      <c r="D57" s="54" t="s">
        <v>118</v>
      </c>
      <c r="E57" s="61"/>
      <c r="F57" s="61">
        <f>SUM(F58:F59)</f>
        <v>2516620</v>
      </c>
      <c r="G57" s="82">
        <f>E57+F57</f>
        <v>2516620</v>
      </c>
      <c r="H57" s="61"/>
      <c r="I57" s="61">
        <f>SUM(I58:I59)</f>
        <v>2516619</v>
      </c>
      <c r="J57" s="82">
        <f>H57+I57</f>
        <v>2516619</v>
      </c>
      <c r="K57" s="82">
        <f aca="true" t="shared" si="4" ref="K57:L60">H57-E57</f>
        <v>0</v>
      </c>
      <c r="L57" s="82">
        <f t="shared" si="4"/>
        <v>-1</v>
      </c>
      <c r="M57" s="82">
        <f>K57+L57</f>
        <v>-1</v>
      </c>
    </row>
    <row r="58" spans="1:13" s="14" customFormat="1" ht="30" customHeight="1">
      <c r="A58" s="58"/>
      <c r="B58" s="60" t="s">
        <v>323</v>
      </c>
      <c r="C58" s="38" t="s">
        <v>127</v>
      </c>
      <c r="D58" s="54" t="s">
        <v>118</v>
      </c>
      <c r="E58" s="61"/>
      <c r="F58" s="61">
        <v>2466620</v>
      </c>
      <c r="G58" s="82">
        <f>E58+F58</f>
        <v>2466620</v>
      </c>
      <c r="H58" s="61"/>
      <c r="I58" s="61">
        <v>2466619</v>
      </c>
      <c r="J58" s="82">
        <f>H58+I58</f>
        <v>2466619</v>
      </c>
      <c r="K58" s="82">
        <f t="shared" si="4"/>
        <v>0</v>
      </c>
      <c r="L58" s="82">
        <f t="shared" si="4"/>
        <v>-1</v>
      </c>
      <c r="M58" s="82">
        <f>K58+L58</f>
        <v>-1</v>
      </c>
    </row>
    <row r="59" spans="1:13" s="14" customFormat="1" ht="31.5" customHeight="1">
      <c r="A59" s="58"/>
      <c r="B59" s="60" t="s">
        <v>324</v>
      </c>
      <c r="C59" s="38" t="s">
        <v>127</v>
      </c>
      <c r="D59" s="54" t="s">
        <v>118</v>
      </c>
      <c r="E59" s="61"/>
      <c r="F59" s="61">
        <v>50000</v>
      </c>
      <c r="G59" s="82">
        <f>E59+F59</f>
        <v>50000</v>
      </c>
      <c r="H59" s="61"/>
      <c r="I59" s="61">
        <v>50000</v>
      </c>
      <c r="J59" s="82">
        <f>H59+I59</f>
        <v>50000</v>
      </c>
      <c r="K59" s="82">
        <f t="shared" si="4"/>
        <v>0</v>
      </c>
      <c r="L59" s="82">
        <f t="shared" si="4"/>
        <v>0</v>
      </c>
      <c r="M59" s="82">
        <f>K59+L59</f>
        <v>0</v>
      </c>
    </row>
    <row r="60" spans="1:13" s="14" customFormat="1" ht="33" customHeight="1">
      <c r="A60" s="58"/>
      <c r="B60" s="60" t="s">
        <v>325</v>
      </c>
      <c r="C60" s="38" t="s">
        <v>33</v>
      </c>
      <c r="D60" s="54" t="s">
        <v>335</v>
      </c>
      <c r="E60" s="61"/>
      <c r="F60" s="61">
        <v>1</v>
      </c>
      <c r="G60" s="82">
        <f>E60+F60</f>
        <v>1</v>
      </c>
      <c r="H60" s="61"/>
      <c r="I60" s="61">
        <v>1</v>
      </c>
      <c r="J60" s="82">
        <f>H60+I60</f>
        <v>1</v>
      </c>
      <c r="K60" s="82">
        <f t="shared" si="4"/>
        <v>0</v>
      </c>
      <c r="L60" s="82">
        <f t="shared" si="4"/>
        <v>0</v>
      </c>
      <c r="M60" s="82">
        <f>K60+L60</f>
        <v>0</v>
      </c>
    </row>
    <row r="61" spans="1:13" s="14" customFormat="1" ht="15.75" customHeight="1">
      <c r="A61" s="58">
        <v>2</v>
      </c>
      <c r="B61" s="59" t="s">
        <v>104</v>
      </c>
      <c r="C61" s="38"/>
      <c r="D61" s="41"/>
      <c r="E61" s="38"/>
      <c r="F61" s="38"/>
      <c r="G61" s="58"/>
      <c r="H61" s="38"/>
      <c r="I61" s="38"/>
      <c r="J61" s="58"/>
      <c r="K61" s="38"/>
      <c r="L61" s="38"/>
      <c r="M61" s="58"/>
    </row>
    <row r="62" spans="1:13" s="14" customFormat="1" ht="33" customHeight="1">
      <c r="A62" s="58"/>
      <c r="B62" s="60" t="s">
        <v>326</v>
      </c>
      <c r="C62" s="38" t="s">
        <v>334</v>
      </c>
      <c r="D62" s="54" t="s">
        <v>115</v>
      </c>
      <c r="E62" s="61"/>
      <c r="F62" s="61">
        <v>4.25</v>
      </c>
      <c r="G62" s="87">
        <f>E62+F62</f>
        <v>4.25</v>
      </c>
      <c r="H62" s="61"/>
      <c r="I62" s="61">
        <v>4.25</v>
      </c>
      <c r="J62" s="87">
        <f>H62+I62</f>
        <v>4.25</v>
      </c>
      <c r="K62" s="82">
        <f>H62-E62</f>
        <v>0</v>
      </c>
      <c r="L62" s="82">
        <f>I62-F62</f>
        <v>0</v>
      </c>
      <c r="M62" s="82">
        <f>K62+L62</f>
        <v>0</v>
      </c>
    </row>
    <row r="63" spans="1:13" s="14" customFormat="1" ht="31.5" customHeight="1">
      <c r="A63" s="58"/>
      <c r="B63" s="60" t="s">
        <v>327</v>
      </c>
      <c r="C63" s="38" t="s">
        <v>33</v>
      </c>
      <c r="D63" s="54" t="s">
        <v>335</v>
      </c>
      <c r="E63" s="61"/>
      <c r="F63" s="61">
        <v>1</v>
      </c>
      <c r="G63" s="82">
        <f>E63+F63</f>
        <v>1</v>
      </c>
      <c r="H63" s="61"/>
      <c r="I63" s="61">
        <v>1</v>
      </c>
      <c r="J63" s="82">
        <f>H63+I63</f>
        <v>1</v>
      </c>
      <c r="K63" s="82">
        <f>H63-E63</f>
        <v>0</v>
      </c>
      <c r="L63" s="82">
        <f>I63-F63</f>
        <v>0</v>
      </c>
      <c r="M63" s="82">
        <f>K63+L63</f>
        <v>0</v>
      </c>
    </row>
    <row r="64" spans="1:13" s="14" customFormat="1" ht="15" customHeight="1">
      <c r="A64" s="58">
        <v>3</v>
      </c>
      <c r="B64" s="59" t="s">
        <v>105</v>
      </c>
      <c r="C64" s="41"/>
      <c r="D64" s="41"/>
      <c r="E64" s="38"/>
      <c r="F64" s="38"/>
      <c r="G64" s="58"/>
      <c r="H64" s="38"/>
      <c r="I64" s="38"/>
      <c r="J64" s="58"/>
      <c r="K64" s="38"/>
      <c r="L64" s="38"/>
      <c r="M64" s="58"/>
    </row>
    <row r="65" spans="1:13" s="14" customFormat="1" ht="30.75" customHeight="1">
      <c r="A65" s="58"/>
      <c r="B65" s="60" t="s">
        <v>328</v>
      </c>
      <c r="C65" s="38" t="s">
        <v>127</v>
      </c>
      <c r="D65" s="54" t="s">
        <v>115</v>
      </c>
      <c r="E65" s="61"/>
      <c r="F65" s="61">
        <v>580</v>
      </c>
      <c r="G65" s="87">
        <f>E65+F65</f>
        <v>580</v>
      </c>
      <c r="H65" s="61"/>
      <c r="I65" s="61">
        <v>580</v>
      </c>
      <c r="J65" s="87">
        <f>H65+I65</f>
        <v>580</v>
      </c>
      <c r="K65" s="82">
        <f>H65-E65</f>
        <v>0</v>
      </c>
      <c r="L65" s="82">
        <f>I65-F65</f>
        <v>0</v>
      </c>
      <c r="M65" s="82">
        <f>K65+L65</f>
        <v>0</v>
      </c>
    </row>
    <row r="66" spans="1:13" s="14" customFormat="1" ht="31.5" customHeight="1">
      <c r="A66" s="58"/>
      <c r="B66" s="60" t="s">
        <v>329</v>
      </c>
      <c r="C66" s="38" t="s">
        <v>127</v>
      </c>
      <c r="D66" s="54" t="s">
        <v>115</v>
      </c>
      <c r="E66" s="61"/>
      <c r="F66" s="61">
        <v>50000</v>
      </c>
      <c r="G66" s="82">
        <f>E66+F66</f>
        <v>50000</v>
      </c>
      <c r="H66" s="61"/>
      <c r="I66" s="61">
        <v>50000</v>
      </c>
      <c r="J66" s="82">
        <f>H66+I66</f>
        <v>50000</v>
      </c>
      <c r="K66" s="82">
        <f>H66-E66</f>
        <v>0</v>
      </c>
      <c r="L66" s="82">
        <f>I66-F66</f>
        <v>0</v>
      </c>
      <c r="M66" s="82">
        <f>K66+L66</f>
        <v>0</v>
      </c>
    </row>
    <row r="67" spans="1:13" s="14" customFormat="1" ht="14.25" customHeight="1">
      <c r="A67" s="58">
        <v>4</v>
      </c>
      <c r="B67" s="59" t="s">
        <v>110</v>
      </c>
      <c r="C67" s="41"/>
      <c r="D67" s="41"/>
      <c r="E67" s="38"/>
      <c r="F67" s="38"/>
      <c r="G67" s="58"/>
      <c r="H67" s="38"/>
      <c r="I67" s="38"/>
      <c r="J67" s="58"/>
      <c r="K67" s="38"/>
      <c r="L67" s="38"/>
      <c r="M67" s="58"/>
    </row>
    <row r="68" spans="1:13" s="14" customFormat="1" ht="59.25" customHeight="1">
      <c r="A68" s="58"/>
      <c r="B68" s="62" t="s">
        <v>330</v>
      </c>
      <c r="C68" s="38" t="s">
        <v>39</v>
      </c>
      <c r="D68" s="54" t="s">
        <v>115</v>
      </c>
      <c r="E68" s="61"/>
      <c r="F68" s="61">
        <v>145</v>
      </c>
      <c r="G68" s="82">
        <f>E68+F68</f>
        <v>145</v>
      </c>
      <c r="H68" s="61"/>
      <c r="I68" s="61">
        <v>145</v>
      </c>
      <c r="J68" s="82">
        <f>H68+I68</f>
        <v>145</v>
      </c>
      <c r="K68" s="82">
        <f>H68-E68</f>
        <v>0</v>
      </c>
      <c r="L68" s="82">
        <f>I68-F68</f>
        <v>0</v>
      </c>
      <c r="M68" s="82">
        <f>K68+L68</f>
        <v>0</v>
      </c>
    </row>
    <row r="69" spans="1:13" s="14" customFormat="1" ht="43.5" customHeight="1">
      <c r="A69" s="41"/>
      <c r="B69" s="62" t="s">
        <v>331</v>
      </c>
      <c r="C69" s="38" t="s">
        <v>39</v>
      </c>
      <c r="D69" s="54" t="s">
        <v>115</v>
      </c>
      <c r="E69" s="61"/>
      <c r="F69" s="61">
        <v>100</v>
      </c>
      <c r="G69" s="82">
        <f>E69+F69</f>
        <v>100</v>
      </c>
      <c r="H69" s="61"/>
      <c r="I69" s="61">
        <v>100</v>
      </c>
      <c r="J69" s="82">
        <f>H69+I69</f>
        <v>100</v>
      </c>
      <c r="K69" s="82">
        <f>H69-E69</f>
        <v>0</v>
      </c>
      <c r="L69" s="82">
        <f>I69-F69</f>
        <v>0</v>
      </c>
      <c r="M69" s="82">
        <f>K69+L69</f>
        <v>0</v>
      </c>
    </row>
    <row r="70" spans="1:13" ht="24.75" customHeight="1">
      <c r="A70" s="5"/>
      <c r="B70" s="5"/>
      <c r="C70" s="5"/>
      <c r="D70" s="5"/>
      <c r="E70" s="5"/>
      <c r="F70" s="5"/>
      <c r="G70" s="5"/>
      <c r="H70" s="5"/>
      <c r="I70" s="5"/>
      <c r="J70" s="5"/>
      <c r="K70" s="5"/>
      <c r="L70" s="5"/>
      <c r="M70" s="5"/>
    </row>
    <row r="71" spans="1:13" ht="23.25" customHeight="1">
      <c r="A71" s="5"/>
      <c r="B71" s="5"/>
      <c r="C71" s="5"/>
      <c r="D71" s="5"/>
      <c r="E71" s="5"/>
      <c r="F71" s="5"/>
      <c r="G71" s="5"/>
      <c r="H71" s="5"/>
      <c r="I71" s="5"/>
      <c r="J71" s="5"/>
      <c r="K71" s="5"/>
      <c r="L71" s="5"/>
      <c r="M71" s="5"/>
    </row>
    <row r="72" spans="1:12" s="36" customFormat="1" ht="24" customHeight="1">
      <c r="A72" s="20" t="s">
        <v>414</v>
      </c>
      <c r="B72" s="20"/>
      <c r="C72" s="20"/>
      <c r="F72" s="20"/>
      <c r="G72" s="37"/>
      <c r="H72" s="37"/>
      <c r="K72" s="136" t="s">
        <v>415</v>
      </c>
      <c r="L72" s="136"/>
    </row>
    <row r="73" spans="1:12" ht="14.25" customHeight="1">
      <c r="A73" s="8"/>
      <c r="B73" s="5"/>
      <c r="G73" s="138" t="s">
        <v>7</v>
      </c>
      <c r="H73" s="138"/>
      <c r="I73" s="17"/>
      <c r="K73" s="137" t="s">
        <v>8</v>
      </c>
      <c r="L73" s="137"/>
    </row>
  </sheetData>
  <mergeCells count="21">
    <mergeCell ref="K72:L72"/>
    <mergeCell ref="G73:H73"/>
    <mergeCell ref="K73:L73"/>
    <mergeCell ref="A11:M11"/>
    <mergeCell ref="C13:M13"/>
    <mergeCell ref="C14:M14"/>
    <mergeCell ref="A16:A17"/>
    <mergeCell ref="B16:B17"/>
    <mergeCell ref="C16:C17"/>
    <mergeCell ref="D16:D17"/>
    <mergeCell ref="E16:G16"/>
    <mergeCell ref="H16:J16"/>
    <mergeCell ref="K16:M16"/>
    <mergeCell ref="A7:M7"/>
    <mergeCell ref="A8:M8"/>
    <mergeCell ref="A9:M9"/>
    <mergeCell ref="A10:M10"/>
    <mergeCell ref="J1:M1"/>
    <mergeCell ref="J2:M2"/>
    <mergeCell ref="J3:M3"/>
    <mergeCell ref="A6:M6"/>
  </mergeCells>
  <printOptions/>
  <pageMargins left="0.3937007874015748" right="0.3937007874015748" top="0.7874015748031497" bottom="0.3937007874015748" header="0.5118110236220472" footer="0.5118110236220472"/>
  <pageSetup fitToHeight="35" fitToWidth="1"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sheetPr>
    <pageSetUpPr fitToPage="1"/>
  </sheetPr>
  <dimension ref="A1:M33"/>
  <sheetViews>
    <sheetView workbookViewId="0" topLeftCell="A10">
      <selection activeCell="A18" sqref="A18:IV18"/>
    </sheetView>
  </sheetViews>
  <sheetFormatPr defaultColWidth="9.00390625" defaultRowHeight="12.75"/>
  <cols>
    <col min="2" max="2" width="40.375" style="0" customWidth="1"/>
    <col min="4" max="4" width="17.125" style="0" customWidth="1"/>
    <col min="5" max="5" width="11.625" style="0" customWidth="1"/>
    <col min="6" max="6" width="12.00390625" style="0" customWidth="1"/>
    <col min="8" max="8" width="12.625" style="0" customWidth="1"/>
    <col min="9" max="9" width="12.75390625" style="0" customWidth="1"/>
    <col min="11" max="11" width="12.125" style="0" customWidth="1"/>
    <col min="12" max="12" width="11.625" style="0" customWidth="1"/>
  </cols>
  <sheetData>
    <row r="1" spans="1:13" ht="12.75">
      <c r="A1" s="35"/>
      <c r="B1" s="35"/>
      <c r="C1" s="35"/>
      <c r="D1" s="35"/>
      <c r="E1" s="35"/>
      <c r="F1" s="35"/>
      <c r="G1" s="35"/>
      <c r="H1" s="35"/>
      <c r="I1" s="35"/>
      <c r="J1" s="152" t="s">
        <v>20</v>
      </c>
      <c r="K1" s="152"/>
      <c r="L1" s="152"/>
      <c r="M1" s="152"/>
    </row>
    <row r="2" spans="1:13" ht="12.75">
      <c r="A2" s="35"/>
      <c r="B2" s="35"/>
      <c r="C2" s="35"/>
      <c r="D2" s="35"/>
      <c r="E2" s="35"/>
      <c r="F2" s="35"/>
      <c r="G2" s="35"/>
      <c r="H2" s="35"/>
      <c r="I2" s="35"/>
      <c r="J2" s="152" t="s">
        <v>21</v>
      </c>
      <c r="K2" s="152"/>
      <c r="L2" s="152"/>
      <c r="M2" s="152"/>
    </row>
    <row r="3" spans="1:13" ht="12.75">
      <c r="A3" s="35"/>
      <c r="B3" s="35"/>
      <c r="C3" s="35"/>
      <c r="D3" s="35"/>
      <c r="E3" s="35"/>
      <c r="F3" s="35"/>
      <c r="G3" s="35"/>
      <c r="H3" s="35"/>
      <c r="I3" s="35"/>
      <c r="J3" s="152" t="s">
        <v>22</v>
      </c>
      <c r="K3" s="152"/>
      <c r="L3" s="152"/>
      <c r="M3" s="152"/>
    </row>
    <row r="4" spans="1:13" ht="12.75">
      <c r="A4" s="5"/>
      <c r="B4" s="5"/>
      <c r="C4" s="5"/>
      <c r="D4" s="5"/>
      <c r="E4" s="5"/>
      <c r="F4" s="5"/>
      <c r="G4" s="5"/>
      <c r="H4" s="5"/>
      <c r="I4" s="5"/>
      <c r="J4" s="13"/>
      <c r="K4" s="13"/>
      <c r="L4" s="13"/>
      <c r="M4" s="13"/>
    </row>
    <row r="5" spans="1:13" ht="12.75">
      <c r="A5" s="5"/>
      <c r="B5" s="5"/>
      <c r="C5" s="5"/>
      <c r="D5" s="5"/>
      <c r="E5" s="5"/>
      <c r="F5" s="5"/>
      <c r="G5" s="5"/>
      <c r="H5" s="5"/>
      <c r="I5" s="5"/>
      <c r="J5" s="5"/>
      <c r="K5" s="5"/>
      <c r="L5" s="5"/>
      <c r="M5" s="5"/>
    </row>
    <row r="6" spans="1:13" ht="18.75">
      <c r="A6" s="141" t="s">
        <v>23</v>
      </c>
      <c r="B6" s="141"/>
      <c r="C6" s="141"/>
      <c r="D6" s="141"/>
      <c r="E6" s="141"/>
      <c r="F6" s="141"/>
      <c r="G6" s="141"/>
      <c r="H6" s="141"/>
      <c r="I6" s="141"/>
      <c r="J6" s="141"/>
      <c r="K6" s="141"/>
      <c r="L6" s="141"/>
      <c r="M6" s="141"/>
    </row>
    <row r="7" spans="1:13" ht="18.75">
      <c r="A7" s="141" t="s">
        <v>24</v>
      </c>
      <c r="B7" s="141"/>
      <c r="C7" s="141"/>
      <c r="D7" s="141"/>
      <c r="E7" s="141"/>
      <c r="F7" s="141"/>
      <c r="G7" s="141"/>
      <c r="H7" s="141"/>
      <c r="I7" s="141"/>
      <c r="J7" s="141"/>
      <c r="K7" s="141"/>
      <c r="L7" s="141"/>
      <c r="M7" s="141"/>
    </row>
    <row r="8" spans="1:13" ht="18.75">
      <c r="A8" s="141" t="s">
        <v>25</v>
      </c>
      <c r="B8" s="141"/>
      <c r="C8" s="141"/>
      <c r="D8" s="141"/>
      <c r="E8" s="141"/>
      <c r="F8" s="141"/>
      <c r="G8" s="141"/>
      <c r="H8" s="141"/>
      <c r="I8" s="141"/>
      <c r="J8" s="141"/>
      <c r="K8" s="141"/>
      <c r="L8" s="141"/>
      <c r="M8" s="141"/>
    </row>
    <row r="9" spans="1:13" ht="19.5">
      <c r="A9" s="145" t="s">
        <v>94</v>
      </c>
      <c r="B9" s="145"/>
      <c r="C9" s="145"/>
      <c r="D9" s="145"/>
      <c r="E9" s="145"/>
      <c r="F9" s="145"/>
      <c r="G9" s="145"/>
      <c r="H9" s="145"/>
      <c r="I9" s="145"/>
      <c r="J9" s="145"/>
      <c r="K9" s="145"/>
      <c r="L9" s="145"/>
      <c r="M9" s="145"/>
    </row>
    <row r="10" spans="1:13" ht="12.75">
      <c r="A10" s="146" t="s">
        <v>0</v>
      </c>
      <c r="B10" s="146"/>
      <c r="C10" s="146"/>
      <c r="D10" s="146"/>
      <c r="E10" s="146"/>
      <c r="F10" s="146"/>
      <c r="G10" s="146"/>
      <c r="H10" s="146"/>
      <c r="I10" s="146"/>
      <c r="J10" s="146"/>
      <c r="K10" s="146"/>
      <c r="L10" s="146"/>
      <c r="M10" s="146"/>
    </row>
    <row r="11" spans="1:13" ht="18.75">
      <c r="A11" s="147" t="s">
        <v>40</v>
      </c>
      <c r="B11" s="147"/>
      <c r="C11" s="147"/>
      <c r="D11" s="147"/>
      <c r="E11" s="147"/>
      <c r="F11" s="147"/>
      <c r="G11" s="147"/>
      <c r="H11" s="147"/>
      <c r="I11" s="147"/>
      <c r="J11" s="147"/>
      <c r="K11" s="147"/>
      <c r="L11" s="147"/>
      <c r="M11" s="147"/>
    </row>
    <row r="12" spans="1:13" ht="12.75">
      <c r="A12" s="5"/>
      <c r="B12" s="5"/>
      <c r="C12" s="5"/>
      <c r="D12" s="5"/>
      <c r="E12" s="5"/>
      <c r="F12" s="5"/>
      <c r="G12" s="5"/>
      <c r="H12" s="5"/>
      <c r="I12" s="5"/>
      <c r="J12" s="5"/>
      <c r="K12" s="5"/>
      <c r="L12" s="5"/>
      <c r="M12" s="5"/>
    </row>
    <row r="13" spans="1:13" ht="19.5">
      <c r="A13" s="32"/>
      <c r="B13" s="33" t="s">
        <v>407</v>
      </c>
      <c r="C13" s="148" t="s">
        <v>86</v>
      </c>
      <c r="D13" s="148"/>
      <c r="E13" s="148"/>
      <c r="F13" s="148"/>
      <c r="G13" s="148"/>
      <c r="H13" s="148"/>
      <c r="I13" s="148"/>
      <c r="J13" s="148"/>
      <c r="K13" s="148"/>
      <c r="L13" s="148"/>
      <c r="M13" s="148"/>
    </row>
    <row r="14" spans="1:13" ht="31.5" customHeight="1">
      <c r="A14" s="30"/>
      <c r="B14" s="29" t="s">
        <v>55</v>
      </c>
      <c r="C14" s="149" t="s">
        <v>56</v>
      </c>
      <c r="D14" s="149"/>
      <c r="E14" s="149"/>
      <c r="F14" s="149"/>
      <c r="G14" s="149"/>
      <c r="H14" s="149"/>
      <c r="I14" s="149"/>
      <c r="J14" s="149"/>
      <c r="K14" s="149"/>
      <c r="L14" s="149"/>
      <c r="M14" s="149"/>
    </row>
    <row r="15" spans="1:13" ht="15.75" customHeight="1">
      <c r="A15" s="5"/>
      <c r="B15" s="5"/>
      <c r="C15" s="5"/>
      <c r="D15" s="5"/>
      <c r="E15" s="5"/>
      <c r="F15" s="5"/>
      <c r="G15" s="5"/>
      <c r="H15" s="5"/>
      <c r="I15" s="5"/>
      <c r="J15" s="5"/>
      <c r="K15" s="5"/>
      <c r="L15" s="5"/>
      <c r="M15" s="5"/>
    </row>
    <row r="16" spans="1:13" ht="36.75" customHeight="1">
      <c r="A16" s="150" t="s">
        <v>26</v>
      </c>
      <c r="B16" s="150" t="s">
        <v>27</v>
      </c>
      <c r="C16" s="150" t="s">
        <v>97</v>
      </c>
      <c r="D16" s="150" t="s">
        <v>28</v>
      </c>
      <c r="E16" s="142" t="s">
        <v>29</v>
      </c>
      <c r="F16" s="143"/>
      <c r="G16" s="144"/>
      <c r="H16" s="142" t="s">
        <v>30</v>
      </c>
      <c r="I16" s="143"/>
      <c r="J16" s="144"/>
      <c r="K16" s="142" t="s">
        <v>31</v>
      </c>
      <c r="L16" s="143"/>
      <c r="M16" s="144"/>
    </row>
    <row r="17" spans="1:13" ht="30">
      <c r="A17" s="151"/>
      <c r="B17" s="151"/>
      <c r="C17" s="151"/>
      <c r="D17" s="151"/>
      <c r="E17" s="34" t="s">
        <v>6</v>
      </c>
      <c r="F17" s="34" t="s">
        <v>11</v>
      </c>
      <c r="G17" s="34" t="s">
        <v>32</v>
      </c>
      <c r="H17" s="34" t="s">
        <v>6</v>
      </c>
      <c r="I17" s="34" t="s">
        <v>11</v>
      </c>
      <c r="J17" s="34" t="s">
        <v>32</v>
      </c>
      <c r="K17" s="34" t="s">
        <v>6</v>
      </c>
      <c r="L17" s="34" t="s">
        <v>11</v>
      </c>
      <c r="M17" s="34" t="s">
        <v>32</v>
      </c>
    </row>
    <row r="18" spans="1:13" s="27" customFormat="1" ht="14.25" customHeight="1">
      <c r="A18" s="34">
        <v>1</v>
      </c>
      <c r="B18" s="34">
        <v>2</v>
      </c>
      <c r="C18" s="34">
        <v>3</v>
      </c>
      <c r="D18" s="34">
        <v>4</v>
      </c>
      <c r="E18" s="34">
        <v>5</v>
      </c>
      <c r="F18" s="34">
        <v>6</v>
      </c>
      <c r="G18" s="34">
        <v>7</v>
      </c>
      <c r="H18" s="34">
        <v>8</v>
      </c>
      <c r="I18" s="34">
        <v>9</v>
      </c>
      <c r="J18" s="34">
        <v>10</v>
      </c>
      <c r="K18" s="34">
        <v>11</v>
      </c>
      <c r="L18" s="34">
        <v>12</v>
      </c>
      <c r="M18" s="34">
        <v>13</v>
      </c>
    </row>
    <row r="19" spans="1:13" ht="71.25" customHeight="1">
      <c r="A19" s="34"/>
      <c r="B19" s="64" t="s">
        <v>408</v>
      </c>
      <c r="C19" s="34"/>
      <c r="D19" s="34"/>
      <c r="E19" s="34"/>
      <c r="F19" s="34"/>
      <c r="G19" s="34"/>
      <c r="H19" s="34"/>
      <c r="I19" s="34"/>
      <c r="J19" s="34"/>
      <c r="K19" s="34"/>
      <c r="L19" s="34"/>
      <c r="M19" s="34"/>
    </row>
    <row r="20" spans="1:13" ht="15">
      <c r="A20" s="58">
        <v>1</v>
      </c>
      <c r="B20" s="59" t="s">
        <v>103</v>
      </c>
      <c r="C20" s="41"/>
      <c r="D20" s="41"/>
      <c r="E20" s="38"/>
      <c r="F20" s="38"/>
      <c r="G20" s="38"/>
      <c r="H20" s="38"/>
      <c r="I20" s="38"/>
      <c r="J20" s="38"/>
      <c r="K20" s="38"/>
      <c r="L20" s="38"/>
      <c r="M20" s="38"/>
    </row>
    <row r="21" spans="1:13" ht="32.25" customHeight="1">
      <c r="A21" s="58"/>
      <c r="B21" s="60" t="s">
        <v>99</v>
      </c>
      <c r="C21" s="38" t="s">
        <v>127</v>
      </c>
      <c r="D21" s="54" t="s">
        <v>118</v>
      </c>
      <c r="E21" s="61">
        <v>98165</v>
      </c>
      <c r="F21" s="61"/>
      <c r="G21" s="61">
        <f>E21+F21</f>
        <v>98165</v>
      </c>
      <c r="H21" s="61">
        <v>98164</v>
      </c>
      <c r="I21" s="61"/>
      <c r="J21" s="61">
        <f>H21+I21</f>
        <v>98164</v>
      </c>
      <c r="K21" s="61">
        <f>H21-E21</f>
        <v>-1</v>
      </c>
      <c r="L21" s="61">
        <f>I21-F21</f>
        <v>0</v>
      </c>
      <c r="M21" s="61">
        <f>K21+L21</f>
        <v>-1</v>
      </c>
    </row>
    <row r="22" spans="1:13" ht="63.75" customHeight="1">
      <c r="A22" s="58"/>
      <c r="B22" s="60" t="s">
        <v>409</v>
      </c>
      <c r="C22" s="38" t="s">
        <v>410</v>
      </c>
      <c r="D22" s="54" t="s">
        <v>388</v>
      </c>
      <c r="E22" s="63">
        <v>33</v>
      </c>
      <c r="F22" s="61"/>
      <c r="G22" s="61">
        <f>E22+F22</f>
        <v>33</v>
      </c>
      <c r="H22" s="61">
        <v>46</v>
      </c>
      <c r="I22" s="61"/>
      <c r="J22" s="61">
        <f>H22+I22</f>
        <v>46</v>
      </c>
      <c r="K22" s="61">
        <f>H22-E22</f>
        <v>13</v>
      </c>
      <c r="L22" s="61">
        <f>F22-I22</f>
        <v>0</v>
      </c>
      <c r="M22" s="61">
        <f>K22+L22</f>
        <v>13</v>
      </c>
    </row>
    <row r="23" spans="1:13" ht="15">
      <c r="A23" s="58">
        <v>2</v>
      </c>
      <c r="B23" s="59" t="s">
        <v>104</v>
      </c>
      <c r="C23" s="38"/>
      <c r="D23" s="41"/>
      <c r="E23" s="38"/>
      <c r="F23" s="38"/>
      <c r="G23" s="58"/>
      <c r="H23" s="38"/>
      <c r="I23" s="38"/>
      <c r="J23" s="58"/>
      <c r="K23" s="38"/>
      <c r="L23" s="38"/>
      <c r="M23" s="58"/>
    </row>
    <row r="24" spans="1:13" ht="81.75" customHeight="1">
      <c r="A24" s="58"/>
      <c r="B24" s="60" t="s">
        <v>411</v>
      </c>
      <c r="C24" s="38" t="s">
        <v>410</v>
      </c>
      <c r="D24" s="54" t="s">
        <v>388</v>
      </c>
      <c r="E24" s="61">
        <v>33</v>
      </c>
      <c r="F24" s="61"/>
      <c r="G24" s="61">
        <f>E24+F24</f>
        <v>33</v>
      </c>
      <c r="H24" s="61">
        <v>46</v>
      </c>
      <c r="I24" s="61"/>
      <c r="J24" s="61">
        <f>H24+I24</f>
        <v>46</v>
      </c>
      <c r="K24" s="61">
        <f>H24-E24</f>
        <v>13</v>
      </c>
      <c r="L24" s="61">
        <f>I24-F24</f>
        <v>0</v>
      </c>
      <c r="M24" s="61">
        <f>K24+L24</f>
        <v>13</v>
      </c>
    </row>
    <row r="25" spans="1:13" ht="15">
      <c r="A25" s="58">
        <v>3</v>
      </c>
      <c r="B25" s="59" t="s">
        <v>105</v>
      </c>
      <c r="C25" s="41"/>
      <c r="D25" s="41"/>
      <c r="E25" s="38"/>
      <c r="F25" s="38"/>
      <c r="G25" s="58"/>
      <c r="H25" s="38"/>
      <c r="I25" s="38"/>
      <c r="J25" s="58"/>
      <c r="K25" s="38"/>
      <c r="L25" s="38"/>
      <c r="M25" s="58"/>
    </row>
    <row r="26" spans="1:13" ht="25.5" customHeight="1">
      <c r="A26" s="58"/>
      <c r="B26" s="60" t="s">
        <v>412</v>
      </c>
      <c r="C26" s="38" t="s">
        <v>127</v>
      </c>
      <c r="D26" s="41" t="s">
        <v>115</v>
      </c>
      <c r="E26" s="61">
        <v>2975</v>
      </c>
      <c r="F26" s="61"/>
      <c r="G26" s="82">
        <f>E26+F26</f>
        <v>2975</v>
      </c>
      <c r="H26" s="72">
        <v>2134</v>
      </c>
      <c r="I26" s="61"/>
      <c r="J26" s="82">
        <f>H26+I26</f>
        <v>2134</v>
      </c>
      <c r="K26" s="61">
        <f>H26-E26</f>
        <v>-841</v>
      </c>
      <c r="L26" s="82">
        <f>I26-F26</f>
        <v>0</v>
      </c>
      <c r="M26" s="82">
        <f>K26+L26</f>
        <v>-841</v>
      </c>
    </row>
    <row r="27" spans="1:13" ht="15">
      <c r="A27" s="58">
        <v>4</v>
      </c>
      <c r="B27" s="59" t="s">
        <v>110</v>
      </c>
      <c r="C27" s="38"/>
      <c r="D27" s="41"/>
      <c r="E27" s="38"/>
      <c r="F27" s="38"/>
      <c r="G27" s="58"/>
      <c r="H27" s="38"/>
      <c r="I27" s="38"/>
      <c r="J27" s="58"/>
      <c r="K27" s="38"/>
      <c r="L27" s="38"/>
      <c r="M27" s="58"/>
    </row>
    <row r="28" spans="1:13" ht="34.5" customHeight="1">
      <c r="A28" s="58"/>
      <c r="B28" s="62" t="s">
        <v>413</v>
      </c>
      <c r="C28" s="38" t="s">
        <v>39</v>
      </c>
      <c r="D28" s="41" t="s">
        <v>115</v>
      </c>
      <c r="E28" s="63">
        <v>100</v>
      </c>
      <c r="F28" s="61"/>
      <c r="G28" s="61">
        <f>E28+F28</f>
        <v>100</v>
      </c>
      <c r="H28" s="61">
        <v>100</v>
      </c>
      <c r="I28" s="61"/>
      <c r="J28" s="61">
        <f>H28+I28</f>
        <v>100</v>
      </c>
      <c r="K28" s="61">
        <f>H28-E28</f>
        <v>0</v>
      </c>
      <c r="L28" s="82">
        <f>I28-F28</f>
        <v>0</v>
      </c>
      <c r="M28" s="61">
        <f>K28+L28</f>
        <v>0</v>
      </c>
    </row>
    <row r="29" spans="1:13" ht="12.75">
      <c r="A29" s="5"/>
      <c r="B29" s="5"/>
      <c r="C29" s="5"/>
      <c r="D29" s="5"/>
      <c r="E29" s="5"/>
      <c r="F29" s="5"/>
      <c r="G29" s="5"/>
      <c r="H29" s="5"/>
      <c r="I29" s="5"/>
      <c r="J29" s="5"/>
      <c r="K29" s="5"/>
      <c r="L29" s="5"/>
      <c r="M29" s="5"/>
    </row>
    <row r="30" spans="1:13" ht="12.75">
      <c r="A30" s="5"/>
      <c r="B30" s="5"/>
      <c r="C30" s="5"/>
      <c r="D30" s="5"/>
      <c r="E30" s="5"/>
      <c r="F30" s="5"/>
      <c r="G30" s="5"/>
      <c r="H30" s="5"/>
      <c r="I30" s="5"/>
      <c r="J30" s="5"/>
      <c r="K30" s="5"/>
      <c r="L30" s="5"/>
      <c r="M30" s="5"/>
    </row>
    <row r="31" spans="1:13" ht="12.75">
      <c r="A31" s="5"/>
      <c r="B31" s="5"/>
      <c r="C31" s="5"/>
      <c r="D31" s="5"/>
      <c r="E31" s="5"/>
      <c r="F31" s="5"/>
      <c r="G31" s="5"/>
      <c r="H31" s="5"/>
      <c r="I31" s="5"/>
      <c r="J31" s="5"/>
      <c r="K31" s="5"/>
      <c r="L31" s="5"/>
      <c r="M31" s="5"/>
    </row>
    <row r="32" spans="1:12" s="36" customFormat="1" ht="24" customHeight="1">
      <c r="A32" s="20" t="s">
        <v>414</v>
      </c>
      <c r="B32" s="20"/>
      <c r="C32" s="20"/>
      <c r="F32" s="20"/>
      <c r="G32" s="37"/>
      <c r="H32" s="37"/>
      <c r="K32" s="136" t="s">
        <v>415</v>
      </c>
      <c r="L32" s="136"/>
    </row>
    <row r="33" spans="1:12" ht="12.75">
      <c r="A33" s="8"/>
      <c r="B33" s="5"/>
      <c r="G33" s="138" t="s">
        <v>7</v>
      </c>
      <c r="H33" s="138"/>
      <c r="I33" s="17"/>
      <c r="K33" s="137" t="s">
        <v>8</v>
      </c>
      <c r="L33" s="137"/>
    </row>
  </sheetData>
  <mergeCells count="21">
    <mergeCell ref="K32:L32"/>
    <mergeCell ref="G33:H33"/>
    <mergeCell ref="K33:L33"/>
    <mergeCell ref="A11:M11"/>
    <mergeCell ref="C13:M13"/>
    <mergeCell ref="C14:M14"/>
    <mergeCell ref="A16:A17"/>
    <mergeCell ref="B16:B17"/>
    <mergeCell ref="C16:C17"/>
    <mergeCell ref="D16:D17"/>
    <mergeCell ref="E16:G16"/>
    <mergeCell ref="H16:J16"/>
    <mergeCell ref="K16:M16"/>
    <mergeCell ref="A7:M7"/>
    <mergeCell ref="A8:M8"/>
    <mergeCell ref="A9:M9"/>
    <mergeCell ref="A10:M10"/>
    <mergeCell ref="J1:M1"/>
    <mergeCell ref="J2:M2"/>
    <mergeCell ref="J3:M3"/>
    <mergeCell ref="A6:M6"/>
  </mergeCells>
  <printOptions/>
  <pageMargins left="0.3937007874015748" right="0.3937007874015748" top="0.7874015748031497" bottom="0.3937007874015748" header="0.5118110236220472" footer="0.5118110236220472"/>
  <pageSetup fitToHeight="11" fitToWidth="1"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sheetPr>
    <pageSetUpPr fitToPage="1"/>
  </sheetPr>
  <dimension ref="A1:M34"/>
  <sheetViews>
    <sheetView workbookViewId="0" topLeftCell="A16">
      <selection activeCell="A18" sqref="A18:IV18"/>
    </sheetView>
  </sheetViews>
  <sheetFormatPr defaultColWidth="9.00390625" defaultRowHeight="12.75"/>
  <cols>
    <col min="2" max="2" width="25.625" style="0" customWidth="1"/>
    <col min="4" max="4" width="16.25390625" style="0" customWidth="1"/>
    <col min="5" max="5" width="11.00390625" style="0" customWidth="1"/>
    <col min="6" max="6" width="11.375" style="0" customWidth="1"/>
    <col min="7" max="7" width="12.125" style="0" customWidth="1"/>
    <col min="8" max="8" width="10.75390625" style="0" customWidth="1"/>
    <col min="9" max="9" width="12.25390625" style="0" customWidth="1"/>
    <col min="10" max="10" width="11.75390625" style="0" customWidth="1"/>
    <col min="11" max="11" width="13.00390625" style="0" customWidth="1"/>
    <col min="12" max="12" width="11.25390625" style="0" customWidth="1"/>
  </cols>
  <sheetData>
    <row r="1" spans="1:13" ht="12.75">
      <c r="A1" s="35"/>
      <c r="B1" s="35"/>
      <c r="C1" s="35"/>
      <c r="D1" s="35"/>
      <c r="E1" s="35"/>
      <c r="F1" s="35"/>
      <c r="G1" s="35"/>
      <c r="H1" s="35"/>
      <c r="I1" s="35"/>
      <c r="J1" s="152" t="s">
        <v>20</v>
      </c>
      <c r="K1" s="152"/>
      <c r="L1" s="152"/>
      <c r="M1" s="152"/>
    </row>
    <row r="2" spans="1:13" ht="12.75">
      <c r="A2" s="35"/>
      <c r="B2" s="35"/>
      <c r="C2" s="35"/>
      <c r="D2" s="35"/>
      <c r="E2" s="35"/>
      <c r="F2" s="35"/>
      <c r="G2" s="35"/>
      <c r="H2" s="35"/>
      <c r="I2" s="35"/>
      <c r="J2" s="152" t="s">
        <v>21</v>
      </c>
      <c r="K2" s="152"/>
      <c r="L2" s="152"/>
      <c r="M2" s="152"/>
    </row>
    <row r="3" spans="1:13" ht="12.75">
      <c r="A3" s="35"/>
      <c r="B3" s="35"/>
      <c r="C3" s="35"/>
      <c r="D3" s="35"/>
      <c r="E3" s="35"/>
      <c r="F3" s="35"/>
      <c r="G3" s="35"/>
      <c r="H3" s="35"/>
      <c r="I3" s="35"/>
      <c r="J3" s="152" t="s">
        <v>22</v>
      </c>
      <c r="K3" s="152"/>
      <c r="L3" s="152"/>
      <c r="M3" s="152"/>
    </row>
    <row r="4" spans="1:13" ht="12.75">
      <c r="A4" s="5"/>
      <c r="B4" s="5"/>
      <c r="C4" s="5"/>
      <c r="D4" s="5"/>
      <c r="E4" s="5"/>
      <c r="F4" s="5"/>
      <c r="G4" s="5"/>
      <c r="H4" s="5"/>
      <c r="I4" s="5"/>
      <c r="J4" s="13"/>
      <c r="K4" s="13"/>
      <c r="L4" s="13"/>
      <c r="M4" s="13"/>
    </row>
    <row r="5" spans="1:13" ht="12.75">
      <c r="A5" s="5"/>
      <c r="B5" s="5"/>
      <c r="C5" s="5"/>
      <c r="D5" s="5"/>
      <c r="E5" s="5"/>
      <c r="F5" s="5"/>
      <c r="G5" s="5"/>
      <c r="H5" s="5"/>
      <c r="I5" s="5"/>
      <c r="J5" s="5"/>
      <c r="K5" s="5"/>
      <c r="L5" s="5"/>
      <c r="M5" s="5"/>
    </row>
    <row r="6" spans="1:13" ht="18.75">
      <c r="A6" s="141" t="s">
        <v>23</v>
      </c>
      <c r="B6" s="141"/>
      <c r="C6" s="141"/>
      <c r="D6" s="141"/>
      <c r="E6" s="141"/>
      <c r="F6" s="141"/>
      <c r="G6" s="141"/>
      <c r="H6" s="141"/>
      <c r="I6" s="141"/>
      <c r="J6" s="141"/>
      <c r="K6" s="141"/>
      <c r="L6" s="141"/>
      <c r="M6" s="141"/>
    </row>
    <row r="7" spans="1:13" ht="18.75">
      <c r="A7" s="141" t="s">
        <v>24</v>
      </c>
      <c r="B7" s="141"/>
      <c r="C7" s="141"/>
      <c r="D7" s="141"/>
      <c r="E7" s="141"/>
      <c r="F7" s="141"/>
      <c r="G7" s="141"/>
      <c r="H7" s="141"/>
      <c r="I7" s="141"/>
      <c r="J7" s="141"/>
      <c r="K7" s="141"/>
      <c r="L7" s="141"/>
      <c r="M7" s="141"/>
    </row>
    <row r="8" spans="1:13" ht="18.75">
      <c r="A8" s="141" t="s">
        <v>25</v>
      </c>
      <c r="B8" s="141"/>
      <c r="C8" s="141"/>
      <c r="D8" s="141"/>
      <c r="E8" s="141"/>
      <c r="F8" s="141"/>
      <c r="G8" s="141"/>
      <c r="H8" s="141"/>
      <c r="I8" s="141"/>
      <c r="J8" s="141"/>
      <c r="K8" s="141"/>
      <c r="L8" s="141"/>
      <c r="M8" s="141"/>
    </row>
    <row r="9" spans="1:13" ht="19.5">
      <c r="A9" s="145" t="s">
        <v>94</v>
      </c>
      <c r="B9" s="145"/>
      <c r="C9" s="145"/>
      <c r="D9" s="145"/>
      <c r="E9" s="145"/>
      <c r="F9" s="145"/>
      <c r="G9" s="145"/>
      <c r="H9" s="145"/>
      <c r="I9" s="145"/>
      <c r="J9" s="145"/>
      <c r="K9" s="145"/>
      <c r="L9" s="145"/>
      <c r="M9" s="145"/>
    </row>
    <row r="10" spans="1:13" ht="12.75">
      <c r="A10" s="146" t="s">
        <v>0</v>
      </c>
      <c r="B10" s="146"/>
      <c r="C10" s="146"/>
      <c r="D10" s="146"/>
      <c r="E10" s="146"/>
      <c r="F10" s="146"/>
      <c r="G10" s="146"/>
      <c r="H10" s="146"/>
      <c r="I10" s="146"/>
      <c r="J10" s="146"/>
      <c r="K10" s="146"/>
      <c r="L10" s="146"/>
      <c r="M10" s="146"/>
    </row>
    <row r="11" spans="1:13" ht="18.75">
      <c r="A11" s="147" t="s">
        <v>40</v>
      </c>
      <c r="B11" s="147"/>
      <c r="C11" s="147"/>
      <c r="D11" s="147"/>
      <c r="E11" s="147"/>
      <c r="F11" s="147"/>
      <c r="G11" s="147"/>
      <c r="H11" s="147"/>
      <c r="I11" s="147"/>
      <c r="J11" s="147"/>
      <c r="K11" s="147"/>
      <c r="L11" s="147"/>
      <c r="M11" s="147"/>
    </row>
    <row r="12" spans="1:13" ht="12.75">
      <c r="A12" s="5"/>
      <c r="B12" s="5"/>
      <c r="C12" s="5"/>
      <c r="D12" s="5"/>
      <c r="E12" s="5"/>
      <c r="F12" s="5"/>
      <c r="G12" s="5"/>
      <c r="H12" s="5"/>
      <c r="I12" s="5"/>
      <c r="J12" s="5"/>
      <c r="K12" s="5"/>
      <c r="L12" s="5"/>
      <c r="M12" s="5"/>
    </row>
    <row r="13" spans="1:13" ht="19.5">
      <c r="A13" s="32"/>
      <c r="B13" s="33" t="s">
        <v>367</v>
      </c>
      <c r="C13" s="148" t="s">
        <v>397</v>
      </c>
      <c r="D13" s="148"/>
      <c r="E13" s="148"/>
      <c r="F13" s="148"/>
      <c r="G13" s="148"/>
      <c r="H13" s="148"/>
      <c r="I13" s="148"/>
      <c r="J13" s="148"/>
      <c r="K13" s="148"/>
      <c r="L13" s="148"/>
      <c r="M13" s="148"/>
    </row>
    <row r="14" spans="1:13" ht="30" customHeight="1">
      <c r="A14" s="30"/>
      <c r="B14" s="29" t="s">
        <v>55</v>
      </c>
      <c r="C14" s="149" t="s">
        <v>56</v>
      </c>
      <c r="D14" s="149"/>
      <c r="E14" s="149"/>
      <c r="F14" s="149"/>
      <c r="G14" s="149"/>
      <c r="H14" s="149"/>
      <c r="I14" s="149"/>
      <c r="J14" s="149"/>
      <c r="K14" s="149"/>
      <c r="L14" s="149"/>
      <c r="M14" s="149"/>
    </row>
    <row r="15" spans="1:13" ht="15.75" customHeight="1">
      <c r="A15" s="5"/>
      <c r="B15" s="5"/>
      <c r="C15" s="5"/>
      <c r="D15" s="5"/>
      <c r="E15" s="5"/>
      <c r="F15" s="5"/>
      <c r="G15" s="5"/>
      <c r="H15" s="5"/>
      <c r="I15" s="5"/>
      <c r="J15" s="5"/>
      <c r="K15" s="5"/>
      <c r="L15" s="5"/>
      <c r="M15" s="5"/>
    </row>
    <row r="16" spans="1:13" ht="34.5" customHeight="1">
      <c r="A16" s="150" t="s">
        <v>26</v>
      </c>
      <c r="B16" s="150" t="s">
        <v>27</v>
      </c>
      <c r="C16" s="150" t="s">
        <v>97</v>
      </c>
      <c r="D16" s="150" t="s">
        <v>28</v>
      </c>
      <c r="E16" s="142" t="s">
        <v>29</v>
      </c>
      <c r="F16" s="143"/>
      <c r="G16" s="144"/>
      <c r="H16" s="142" t="s">
        <v>30</v>
      </c>
      <c r="I16" s="143"/>
      <c r="J16" s="144"/>
      <c r="K16" s="142" t="s">
        <v>31</v>
      </c>
      <c r="L16" s="143"/>
      <c r="M16" s="144"/>
    </row>
    <row r="17" spans="1:13" ht="30">
      <c r="A17" s="151"/>
      <c r="B17" s="151"/>
      <c r="C17" s="151"/>
      <c r="D17" s="151"/>
      <c r="E17" s="34" t="s">
        <v>6</v>
      </c>
      <c r="F17" s="34" t="s">
        <v>11</v>
      </c>
      <c r="G17" s="34" t="s">
        <v>32</v>
      </c>
      <c r="H17" s="34" t="s">
        <v>6</v>
      </c>
      <c r="I17" s="34" t="s">
        <v>11</v>
      </c>
      <c r="J17" s="34" t="s">
        <v>32</v>
      </c>
      <c r="K17" s="34" t="s">
        <v>6</v>
      </c>
      <c r="L17" s="34" t="s">
        <v>11</v>
      </c>
      <c r="M17" s="34" t="s">
        <v>32</v>
      </c>
    </row>
    <row r="18" spans="1:13" s="27" customFormat="1" ht="14.25" customHeight="1">
      <c r="A18" s="34">
        <v>1</v>
      </c>
      <c r="B18" s="34">
        <v>2</v>
      </c>
      <c r="C18" s="34">
        <v>3</v>
      </c>
      <c r="D18" s="34">
        <v>4</v>
      </c>
      <c r="E18" s="34">
        <v>5</v>
      </c>
      <c r="F18" s="34">
        <v>6</v>
      </c>
      <c r="G18" s="34">
        <v>7</v>
      </c>
      <c r="H18" s="34">
        <v>8</v>
      </c>
      <c r="I18" s="34">
        <v>9</v>
      </c>
      <c r="J18" s="34">
        <v>10</v>
      </c>
      <c r="K18" s="34">
        <v>11</v>
      </c>
      <c r="L18" s="34">
        <v>12</v>
      </c>
      <c r="M18" s="34">
        <v>13</v>
      </c>
    </row>
    <row r="19" spans="1:13" ht="60" customHeight="1">
      <c r="A19" s="34"/>
      <c r="B19" s="64" t="s">
        <v>398</v>
      </c>
      <c r="C19" s="34"/>
      <c r="D19" s="34"/>
      <c r="E19" s="34"/>
      <c r="F19" s="34"/>
      <c r="G19" s="34"/>
      <c r="H19" s="34"/>
      <c r="I19" s="34"/>
      <c r="J19" s="34"/>
      <c r="K19" s="34"/>
      <c r="L19" s="34"/>
      <c r="M19" s="34"/>
    </row>
    <row r="20" spans="1:13" ht="15">
      <c r="A20" s="58">
        <v>1</v>
      </c>
      <c r="B20" s="59" t="s">
        <v>103</v>
      </c>
      <c r="C20" s="41"/>
      <c r="D20" s="41"/>
      <c r="E20" s="38"/>
      <c r="F20" s="38"/>
      <c r="G20" s="38"/>
      <c r="H20" s="38"/>
      <c r="I20" s="38"/>
      <c r="J20" s="38"/>
      <c r="K20" s="38"/>
      <c r="L20" s="38"/>
      <c r="M20" s="38"/>
    </row>
    <row r="21" spans="1:13" ht="45" customHeight="1">
      <c r="A21" s="58"/>
      <c r="B21" s="60" t="s">
        <v>399</v>
      </c>
      <c r="C21" s="38" t="s">
        <v>127</v>
      </c>
      <c r="D21" s="54" t="s">
        <v>118</v>
      </c>
      <c r="E21" s="61"/>
      <c r="F21" s="61">
        <v>1000000</v>
      </c>
      <c r="G21" s="61">
        <f>E21+F21</f>
        <v>1000000</v>
      </c>
      <c r="H21" s="61"/>
      <c r="I21" s="61">
        <v>1000000</v>
      </c>
      <c r="J21" s="61">
        <f>H21+I21</f>
        <v>1000000</v>
      </c>
      <c r="K21" s="61">
        <f>H21-E21</f>
        <v>0</v>
      </c>
      <c r="L21" s="61">
        <f>I21-F21</f>
        <v>0</v>
      </c>
      <c r="M21" s="61">
        <f>K21+L21</f>
        <v>0</v>
      </c>
    </row>
    <row r="22" spans="1:13" ht="48" customHeight="1">
      <c r="A22" s="58"/>
      <c r="B22" s="60" t="s">
        <v>400</v>
      </c>
      <c r="C22" s="38" t="s">
        <v>127</v>
      </c>
      <c r="D22" s="54" t="s">
        <v>405</v>
      </c>
      <c r="E22" s="61"/>
      <c r="F22" s="61">
        <v>-9793000</v>
      </c>
      <c r="G22" s="61">
        <f>E22+F22</f>
        <v>-9793000</v>
      </c>
      <c r="H22" s="107"/>
      <c r="I22" s="61">
        <v>-14111000</v>
      </c>
      <c r="J22" s="61">
        <f>H22+I22</f>
        <v>-14111000</v>
      </c>
      <c r="K22" s="61">
        <f>H22-E22</f>
        <v>0</v>
      </c>
      <c r="L22" s="61">
        <f>F22-I22</f>
        <v>4318000</v>
      </c>
      <c r="M22" s="61">
        <f>K22+L22</f>
        <v>4318000</v>
      </c>
    </row>
    <row r="23" spans="1:13" ht="15">
      <c r="A23" s="58">
        <v>2</v>
      </c>
      <c r="B23" s="59" t="s">
        <v>104</v>
      </c>
      <c r="C23" s="38"/>
      <c r="D23" s="41"/>
      <c r="E23" s="38"/>
      <c r="F23" s="38"/>
      <c r="G23" s="58"/>
      <c r="H23" s="38"/>
      <c r="I23" s="38"/>
      <c r="J23" s="58"/>
      <c r="K23" s="38"/>
      <c r="L23" s="38"/>
      <c r="M23" s="58"/>
    </row>
    <row r="24" spans="1:13" ht="45" customHeight="1">
      <c r="A24" s="58"/>
      <c r="B24" s="60" t="s">
        <v>401</v>
      </c>
      <c r="C24" s="38" t="s">
        <v>33</v>
      </c>
      <c r="D24" s="54" t="s">
        <v>406</v>
      </c>
      <c r="E24" s="61"/>
      <c r="F24" s="61">
        <v>1</v>
      </c>
      <c r="G24" s="61">
        <f>E24+F24</f>
        <v>1</v>
      </c>
      <c r="H24" s="61"/>
      <c r="I24" s="61">
        <v>1</v>
      </c>
      <c r="J24" s="61">
        <f>H24+I24</f>
        <v>1</v>
      </c>
      <c r="K24" s="61">
        <f>H24-E24</f>
        <v>0</v>
      </c>
      <c r="L24" s="61">
        <f>I24-F24</f>
        <v>0</v>
      </c>
      <c r="M24" s="61">
        <f>K24+L24</f>
        <v>0</v>
      </c>
    </row>
    <row r="25" spans="1:13" ht="15">
      <c r="A25" s="58">
        <v>3</v>
      </c>
      <c r="B25" s="59" t="s">
        <v>105</v>
      </c>
      <c r="C25" s="41"/>
      <c r="D25" s="41"/>
      <c r="E25" s="38"/>
      <c r="F25" s="38"/>
      <c r="G25" s="58"/>
      <c r="H25" s="38"/>
      <c r="I25" s="38"/>
      <c r="J25" s="58"/>
      <c r="K25" s="38"/>
      <c r="L25" s="38"/>
      <c r="M25" s="58"/>
    </row>
    <row r="26" spans="1:13" ht="45">
      <c r="A26" s="58"/>
      <c r="B26" s="60" t="s">
        <v>402</v>
      </c>
      <c r="C26" s="38" t="s">
        <v>127</v>
      </c>
      <c r="D26" s="41" t="s">
        <v>115</v>
      </c>
      <c r="E26" s="72"/>
      <c r="F26" s="61">
        <v>1000000</v>
      </c>
      <c r="G26" s="82">
        <f>E26+F26</f>
        <v>1000000</v>
      </c>
      <c r="H26" s="72"/>
      <c r="I26" s="61">
        <v>1000000</v>
      </c>
      <c r="J26" s="82">
        <f>H26+I26</f>
        <v>1000000</v>
      </c>
      <c r="K26" s="61">
        <f>H26-E26</f>
        <v>0</v>
      </c>
      <c r="L26" s="82">
        <f>I26-F26</f>
        <v>0</v>
      </c>
      <c r="M26" s="82">
        <f>K26+L26</f>
        <v>0</v>
      </c>
    </row>
    <row r="27" spans="1:13" ht="15">
      <c r="A27" s="58">
        <v>4</v>
      </c>
      <c r="B27" s="59" t="s">
        <v>110</v>
      </c>
      <c r="C27" s="41"/>
      <c r="D27" s="41"/>
      <c r="E27" s="38"/>
      <c r="F27" s="38"/>
      <c r="G27" s="58"/>
      <c r="H27" s="38"/>
      <c r="I27" s="38"/>
      <c r="J27" s="58"/>
      <c r="K27" s="38"/>
      <c r="L27" s="38"/>
      <c r="M27" s="58"/>
    </row>
    <row r="28" spans="1:13" ht="77.25" customHeight="1">
      <c r="A28" s="58"/>
      <c r="B28" s="62" t="s">
        <v>403</v>
      </c>
      <c r="C28" s="38" t="s">
        <v>39</v>
      </c>
      <c r="D28" s="41" t="s">
        <v>115</v>
      </c>
      <c r="E28" s="63"/>
      <c r="F28" s="61">
        <v>2.09</v>
      </c>
      <c r="G28" s="61">
        <f>E28+F28</f>
        <v>2.09</v>
      </c>
      <c r="H28" s="61"/>
      <c r="I28" s="61">
        <v>2.09</v>
      </c>
      <c r="J28" s="61">
        <f>H28+I28</f>
        <v>2.09</v>
      </c>
      <c r="K28" s="61">
        <f>H28-E28</f>
        <v>0</v>
      </c>
      <c r="L28" s="82">
        <f>I28-F28</f>
        <v>0</v>
      </c>
      <c r="M28" s="61">
        <f>K28+L28</f>
        <v>0</v>
      </c>
    </row>
    <row r="29" spans="1:13" ht="45">
      <c r="A29" s="111"/>
      <c r="B29" s="62" t="s">
        <v>404</v>
      </c>
      <c r="C29" s="38" t="s">
        <v>39</v>
      </c>
      <c r="D29" s="41" t="s">
        <v>115</v>
      </c>
      <c r="E29" s="112"/>
      <c r="F29" s="61">
        <v>-12546000</v>
      </c>
      <c r="G29" s="61">
        <f>E29+F29</f>
        <v>-12546000</v>
      </c>
      <c r="H29" s="113"/>
      <c r="I29" s="61">
        <v>-14111000</v>
      </c>
      <c r="J29" s="61">
        <f>H29+I29</f>
        <v>-14111000</v>
      </c>
      <c r="K29" s="61">
        <f>H29-E29</f>
        <v>0</v>
      </c>
      <c r="L29" s="82">
        <f>I29-F29</f>
        <v>-1565000</v>
      </c>
      <c r="M29" s="61">
        <f>K29+L29</f>
        <v>-1565000</v>
      </c>
    </row>
    <row r="30" spans="1:13" ht="12.75">
      <c r="A30" s="5"/>
      <c r="B30" s="5"/>
      <c r="C30" s="5"/>
      <c r="D30" s="5"/>
      <c r="E30" s="5"/>
      <c r="F30" s="5"/>
      <c r="G30" s="5"/>
      <c r="H30" s="5"/>
      <c r="I30" s="5"/>
      <c r="J30" s="5"/>
      <c r="K30" s="5"/>
      <c r="L30" s="5"/>
      <c r="M30" s="5"/>
    </row>
    <row r="31" spans="1:13" ht="12.75">
      <c r="A31" s="5"/>
      <c r="B31" s="5"/>
      <c r="C31" s="5"/>
      <c r="D31" s="5"/>
      <c r="E31" s="5"/>
      <c r="F31" s="5"/>
      <c r="G31" s="5"/>
      <c r="H31" s="5"/>
      <c r="I31" s="5"/>
      <c r="J31" s="5"/>
      <c r="K31" s="5"/>
      <c r="L31" s="5"/>
      <c r="M31" s="5"/>
    </row>
    <row r="32" spans="1:13" ht="12.75">
      <c r="A32" s="5"/>
      <c r="B32" s="5"/>
      <c r="C32" s="5"/>
      <c r="D32" s="5"/>
      <c r="E32" s="5"/>
      <c r="F32" s="5"/>
      <c r="G32" s="5"/>
      <c r="H32" s="5"/>
      <c r="I32" s="5"/>
      <c r="J32" s="5"/>
      <c r="K32" s="5"/>
      <c r="L32" s="5"/>
      <c r="M32" s="5"/>
    </row>
    <row r="33" spans="1:12" s="36" customFormat="1" ht="24" customHeight="1">
      <c r="A33" s="20" t="s">
        <v>414</v>
      </c>
      <c r="B33" s="20"/>
      <c r="C33" s="20"/>
      <c r="F33" s="20"/>
      <c r="G33" s="37"/>
      <c r="H33" s="37"/>
      <c r="K33" s="136" t="s">
        <v>415</v>
      </c>
      <c r="L33" s="136"/>
    </row>
    <row r="34" spans="1:12" ht="12.75">
      <c r="A34" s="8"/>
      <c r="B34" s="5"/>
      <c r="G34" s="138" t="s">
        <v>7</v>
      </c>
      <c r="H34" s="138"/>
      <c r="I34" s="17"/>
      <c r="K34" s="137" t="s">
        <v>8</v>
      </c>
      <c r="L34" s="137"/>
    </row>
  </sheetData>
  <mergeCells count="21">
    <mergeCell ref="K33:L33"/>
    <mergeCell ref="G34:H34"/>
    <mergeCell ref="K34:L34"/>
    <mergeCell ref="A11:M11"/>
    <mergeCell ref="C13:M13"/>
    <mergeCell ref="C14:M14"/>
    <mergeCell ref="A16:A17"/>
    <mergeCell ref="B16:B17"/>
    <mergeCell ref="C16:C17"/>
    <mergeCell ref="D16:D17"/>
    <mergeCell ref="E16:G16"/>
    <mergeCell ref="H16:J16"/>
    <mergeCell ref="K16:M16"/>
    <mergeCell ref="A7:M7"/>
    <mergeCell ref="A8:M8"/>
    <mergeCell ref="A9:M9"/>
    <mergeCell ref="A10:M10"/>
    <mergeCell ref="J1:M1"/>
    <mergeCell ref="J2:M2"/>
    <mergeCell ref="J3:M3"/>
    <mergeCell ref="A6:M6"/>
  </mergeCells>
  <printOptions/>
  <pageMargins left="0.3937007874015748" right="0.3937007874015748" top="0.7874015748031497" bottom="0.3937007874015748" header="0.5118110236220472" footer="0.5118110236220472"/>
  <pageSetup fitToHeight="14" fitToWidth="1" horizontalDpi="600" verticalDpi="600" orientation="landscape" paperSize="9" scale="87" r:id="rId1"/>
</worksheet>
</file>

<file path=xl/worksheets/sheet15.xml><?xml version="1.0" encoding="utf-8"?>
<worksheet xmlns="http://schemas.openxmlformats.org/spreadsheetml/2006/main" xmlns:r="http://schemas.openxmlformats.org/officeDocument/2006/relationships">
  <sheetPr>
    <pageSetUpPr fitToPage="1"/>
  </sheetPr>
  <dimension ref="A1:M36"/>
  <sheetViews>
    <sheetView workbookViewId="0" topLeftCell="A1">
      <selection activeCell="A17" sqref="A17:IV17"/>
    </sheetView>
  </sheetViews>
  <sheetFormatPr defaultColWidth="9.00390625" defaultRowHeight="12.75"/>
  <cols>
    <col min="2" max="2" width="29.25390625" style="0" customWidth="1"/>
    <col min="4" max="4" width="22.875" style="0" customWidth="1"/>
    <col min="5" max="5" width="12.875" style="0" customWidth="1"/>
    <col min="6" max="6" width="12.625" style="0" customWidth="1"/>
    <col min="8" max="8" width="10.875" style="0" customWidth="1"/>
    <col min="9" max="9" width="11.625" style="0" customWidth="1"/>
    <col min="11" max="11" width="10.25390625" style="0" customWidth="1"/>
    <col min="12" max="12" width="11.125" style="0" customWidth="1"/>
  </cols>
  <sheetData>
    <row r="1" spans="1:13" ht="12.75">
      <c r="A1" s="35"/>
      <c r="B1" s="35"/>
      <c r="C1" s="35"/>
      <c r="D1" s="35"/>
      <c r="E1" s="35"/>
      <c r="F1" s="35"/>
      <c r="G1" s="35"/>
      <c r="H1" s="35"/>
      <c r="I1" s="35"/>
      <c r="J1" s="152" t="s">
        <v>20</v>
      </c>
      <c r="K1" s="152"/>
      <c r="L1" s="152"/>
      <c r="M1" s="152"/>
    </row>
    <row r="2" spans="1:13" ht="12.75">
      <c r="A2" s="35"/>
      <c r="B2" s="35"/>
      <c r="C2" s="35"/>
      <c r="D2" s="35"/>
      <c r="E2" s="35"/>
      <c r="F2" s="35"/>
      <c r="G2" s="35"/>
      <c r="H2" s="35"/>
      <c r="I2" s="35"/>
      <c r="J2" s="152" t="s">
        <v>21</v>
      </c>
      <c r="K2" s="152"/>
      <c r="L2" s="152"/>
      <c r="M2" s="152"/>
    </row>
    <row r="3" spans="1:13" ht="12.75">
      <c r="A3" s="35"/>
      <c r="B3" s="35"/>
      <c r="C3" s="35"/>
      <c r="D3" s="35"/>
      <c r="E3" s="35"/>
      <c r="F3" s="35"/>
      <c r="G3" s="35"/>
      <c r="H3" s="35"/>
      <c r="I3" s="35"/>
      <c r="J3" s="152" t="s">
        <v>22</v>
      </c>
      <c r="K3" s="152"/>
      <c r="L3" s="152"/>
      <c r="M3" s="152"/>
    </row>
    <row r="4" spans="1:13" ht="12.75">
      <c r="A4" s="5"/>
      <c r="B4" s="5"/>
      <c r="C4" s="5"/>
      <c r="D4" s="5"/>
      <c r="E4" s="5"/>
      <c r="F4" s="5"/>
      <c r="G4" s="5"/>
      <c r="H4" s="5"/>
      <c r="I4" s="5"/>
      <c r="J4" s="13"/>
      <c r="K4" s="13"/>
      <c r="L4" s="13"/>
      <c r="M4" s="13"/>
    </row>
    <row r="5" spans="1:13" ht="18.75">
      <c r="A5" s="141" t="s">
        <v>23</v>
      </c>
      <c r="B5" s="141"/>
      <c r="C5" s="141"/>
      <c r="D5" s="141"/>
      <c r="E5" s="141"/>
      <c r="F5" s="141"/>
      <c r="G5" s="141"/>
      <c r="H5" s="141"/>
      <c r="I5" s="141"/>
      <c r="J5" s="141"/>
      <c r="K5" s="141"/>
      <c r="L5" s="141"/>
      <c r="M5" s="141"/>
    </row>
    <row r="6" spans="1:13" ht="18.75">
      <c r="A6" s="141" t="s">
        <v>24</v>
      </c>
      <c r="B6" s="141"/>
      <c r="C6" s="141"/>
      <c r="D6" s="141"/>
      <c r="E6" s="141"/>
      <c r="F6" s="141"/>
      <c r="G6" s="141"/>
      <c r="H6" s="141"/>
      <c r="I6" s="141"/>
      <c r="J6" s="141"/>
      <c r="K6" s="141"/>
      <c r="L6" s="141"/>
      <c r="M6" s="141"/>
    </row>
    <row r="7" spans="1:13" ht="18.75">
      <c r="A7" s="141" t="s">
        <v>25</v>
      </c>
      <c r="B7" s="141"/>
      <c r="C7" s="141"/>
      <c r="D7" s="141"/>
      <c r="E7" s="141"/>
      <c r="F7" s="141"/>
      <c r="G7" s="141"/>
      <c r="H7" s="141"/>
      <c r="I7" s="141"/>
      <c r="J7" s="141"/>
      <c r="K7" s="141"/>
      <c r="L7" s="141"/>
      <c r="M7" s="141"/>
    </row>
    <row r="8" spans="1:13" ht="19.5">
      <c r="A8" s="145" t="s">
        <v>94</v>
      </c>
      <c r="B8" s="145"/>
      <c r="C8" s="145"/>
      <c r="D8" s="145"/>
      <c r="E8" s="145"/>
      <c r="F8" s="145"/>
      <c r="G8" s="145"/>
      <c r="H8" s="145"/>
      <c r="I8" s="145"/>
      <c r="J8" s="145"/>
      <c r="K8" s="145"/>
      <c r="L8" s="145"/>
      <c r="M8" s="145"/>
    </row>
    <row r="9" spans="1:13" ht="12.75">
      <c r="A9" s="146" t="s">
        <v>0</v>
      </c>
      <c r="B9" s="146"/>
      <c r="C9" s="146"/>
      <c r="D9" s="146"/>
      <c r="E9" s="146"/>
      <c r="F9" s="146"/>
      <c r="G9" s="146"/>
      <c r="H9" s="146"/>
      <c r="I9" s="146"/>
      <c r="J9" s="146"/>
      <c r="K9" s="146"/>
      <c r="L9" s="146"/>
      <c r="M9" s="146"/>
    </row>
    <row r="10" spans="1:13" ht="18.75">
      <c r="A10" s="147" t="s">
        <v>40</v>
      </c>
      <c r="B10" s="147"/>
      <c r="C10" s="147"/>
      <c r="D10" s="147"/>
      <c r="E10" s="147"/>
      <c r="F10" s="147"/>
      <c r="G10" s="147"/>
      <c r="H10" s="147"/>
      <c r="I10" s="147"/>
      <c r="J10" s="147"/>
      <c r="K10" s="147"/>
      <c r="L10" s="147"/>
      <c r="M10" s="147"/>
    </row>
    <row r="11" spans="1:13" ht="12.75">
      <c r="A11" s="5"/>
      <c r="B11" s="5"/>
      <c r="C11" s="5"/>
      <c r="D11" s="5"/>
      <c r="E11" s="5"/>
      <c r="F11" s="5"/>
      <c r="G11" s="5"/>
      <c r="H11" s="5"/>
      <c r="I11" s="5"/>
      <c r="J11" s="5"/>
      <c r="K11" s="5"/>
      <c r="L11" s="5"/>
      <c r="M11" s="5"/>
    </row>
    <row r="12" spans="1:13" ht="19.5">
      <c r="A12" s="32"/>
      <c r="B12" s="33" t="s">
        <v>384</v>
      </c>
      <c r="C12" s="148" t="s">
        <v>88</v>
      </c>
      <c r="D12" s="148"/>
      <c r="E12" s="148"/>
      <c r="F12" s="148"/>
      <c r="G12" s="148"/>
      <c r="H12" s="148"/>
      <c r="I12" s="148"/>
      <c r="J12" s="148"/>
      <c r="K12" s="148"/>
      <c r="L12" s="148"/>
      <c r="M12" s="148"/>
    </row>
    <row r="13" spans="1:13" ht="30" customHeight="1">
      <c r="A13" s="30"/>
      <c r="B13" s="29" t="s">
        <v>55</v>
      </c>
      <c r="C13" s="149" t="s">
        <v>56</v>
      </c>
      <c r="D13" s="149"/>
      <c r="E13" s="149"/>
      <c r="F13" s="149"/>
      <c r="G13" s="149"/>
      <c r="H13" s="149"/>
      <c r="I13" s="149"/>
      <c r="J13" s="149"/>
      <c r="K13" s="149"/>
      <c r="L13" s="149"/>
      <c r="M13" s="149"/>
    </row>
    <row r="14" spans="1:13" ht="15.75" customHeight="1">
      <c r="A14" s="5"/>
      <c r="B14" s="5"/>
      <c r="C14" s="5"/>
      <c r="D14" s="5"/>
      <c r="E14" s="5"/>
      <c r="F14" s="5"/>
      <c r="G14" s="5"/>
      <c r="H14" s="5"/>
      <c r="I14" s="5"/>
      <c r="J14" s="5"/>
      <c r="K14" s="5"/>
      <c r="L14" s="5"/>
      <c r="M14" s="5"/>
    </row>
    <row r="15" spans="1:13" ht="32.25" customHeight="1">
      <c r="A15" s="150" t="s">
        <v>26</v>
      </c>
      <c r="B15" s="150" t="s">
        <v>27</v>
      </c>
      <c r="C15" s="150" t="s">
        <v>97</v>
      </c>
      <c r="D15" s="150" t="s">
        <v>28</v>
      </c>
      <c r="E15" s="142" t="s">
        <v>29</v>
      </c>
      <c r="F15" s="143"/>
      <c r="G15" s="144"/>
      <c r="H15" s="142" t="s">
        <v>30</v>
      </c>
      <c r="I15" s="143"/>
      <c r="J15" s="144"/>
      <c r="K15" s="142" t="s">
        <v>31</v>
      </c>
      <c r="L15" s="143"/>
      <c r="M15" s="144"/>
    </row>
    <row r="16" spans="1:13" ht="30">
      <c r="A16" s="151"/>
      <c r="B16" s="151"/>
      <c r="C16" s="151"/>
      <c r="D16" s="151"/>
      <c r="E16" s="34" t="s">
        <v>6</v>
      </c>
      <c r="F16" s="34" t="s">
        <v>11</v>
      </c>
      <c r="G16" s="34" t="s">
        <v>32</v>
      </c>
      <c r="H16" s="34" t="s">
        <v>6</v>
      </c>
      <c r="I16" s="34" t="s">
        <v>11</v>
      </c>
      <c r="J16" s="34" t="s">
        <v>32</v>
      </c>
      <c r="K16" s="34" t="s">
        <v>6</v>
      </c>
      <c r="L16" s="34" t="s">
        <v>11</v>
      </c>
      <c r="M16" s="34" t="s">
        <v>32</v>
      </c>
    </row>
    <row r="17" spans="1:13" s="27" customFormat="1" ht="14.25" customHeight="1">
      <c r="A17" s="34">
        <v>1</v>
      </c>
      <c r="B17" s="34">
        <v>2</v>
      </c>
      <c r="C17" s="34">
        <v>3</v>
      </c>
      <c r="D17" s="34">
        <v>4</v>
      </c>
      <c r="E17" s="34">
        <v>5</v>
      </c>
      <c r="F17" s="34">
        <v>6</v>
      </c>
      <c r="G17" s="34">
        <v>7</v>
      </c>
      <c r="H17" s="34">
        <v>8</v>
      </c>
      <c r="I17" s="34">
        <v>9</v>
      </c>
      <c r="J17" s="34">
        <v>10</v>
      </c>
      <c r="K17" s="34">
        <v>11</v>
      </c>
      <c r="L17" s="34">
        <v>12</v>
      </c>
      <c r="M17" s="34">
        <v>13</v>
      </c>
    </row>
    <row r="18" spans="1:13" ht="87" customHeight="1">
      <c r="A18" s="34"/>
      <c r="B18" s="64" t="s">
        <v>385</v>
      </c>
      <c r="C18" s="34"/>
      <c r="D18" s="34"/>
      <c r="E18" s="34"/>
      <c r="F18" s="34"/>
      <c r="G18" s="34"/>
      <c r="H18" s="34"/>
      <c r="I18" s="34"/>
      <c r="J18" s="34"/>
      <c r="K18" s="34"/>
      <c r="L18" s="34"/>
      <c r="M18" s="34"/>
    </row>
    <row r="19" spans="1:13" ht="15">
      <c r="A19" s="58">
        <v>1</v>
      </c>
      <c r="B19" s="59" t="s">
        <v>103</v>
      </c>
      <c r="C19" s="41"/>
      <c r="D19" s="41"/>
      <c r="E19" s="38"/>
      <c r="F19" s="38"/>
      <c r="G19" s="38"/>
      <c r="H19" s="38"/>
      <c r="I19" s="38"/>
      <c r="J19" s="38"/>
      <c r="K19" s="38"/>
      <c r="L19" s="38"/>
      <c r="M19" s="38"/>
    </row>
    <row r="20" spans="1:13" ht="28.5" customHeight="1">
      <c r="A20" s="58"/>
      <c r="B20" s="60" t="s">
        <v>386</v>
      </c>
      <c r="C20" s="38" t="s">
        <v>127</v>
      </c>
      <c r="D20" s="54" t="s">
        <v>118</v>
      </c>
      <c r="E20" s="61">
        <v>30000</v>
      </c>
      <c r="F20" s="61"/>
      <c r="G20" s="61">
        <f>E20+F20</f>
        <v>30000</v>
      </c>
      <c r="H20" s="61">
        <v>29540</v>
      </c>
      <c r="I20" s="61"/>
      <c r="J20" s="61">
        <f>H20+I20</f>
        <v>29540</v>
      </c>
      <c r="K20" s="61">
        <f aca="true" t="shared" si="0" ref="K20:L22">H20-E20</f>
        <v>-460</v>
      </c>
      <c r="L20" s="61">
        <f t="shared" si="0"/>
        <v>0</v>
      </c>
      <c r="M20" s="61">
        <f>K20+L20</f>
        <v>-460</v>
      </c>
    </row>
    <row r="21" spans="1:13" ht="22.5" customHeight="1">
      <c r="A21" s="58"/>
      <c r="B21" s="105" t="s">
        <v>387</v>
      </c>
      <c r="C21" s="38" t="s">
        <v>127</v>
      </c>
      <c r="D21" s="54" t="s">
        <v>388</v>
      </c>
      <c r="E21" s="106">
        <v>15500</v>
      </c>
      <c r="F21" s="107"/>
      <c r="G21" s="61">
        <f>E21+F21</f>
        <v>15500</v>
      </c>
      <c r="H21" s="107">
        <v>15145</v>
      </c>
      <c r="I21" s="108"/>
      <c r="J21" s="61">
        <f>H21+I21</f>
        <v>15145</v>
      </c>
      <c r="K21" s="61">
        <f t="shared" si="0"/>
        <v>-355</v>
      </c>
      <c r="L21" s="61">
        <f t="shared" si="0"/>
        <v>0</v>
      </c>
      <c r="M21" s="61">
        <f>K21+L21</f>
        <v>-355</v>
      </c>
    </row>
    <row r="22" spans="1:13" ht="22.5" customHeight="1">
      <c r="A22" s="58"/>
      <c r="B22" s="83" t="s">
        <v>389</v>
      </c>
      <c r="C22" s="38" t="s">
        <v>127</v>
      </c>
      <c r="D22" s="54" t="s">
        <v>388</v>
      </c>
      <c r="E22" s="109">
        <v>14500</v>
      </c>
      <c r="F22" s="65"/>
      <c r="G22" s="61">
        <f>E22+F22</f>
        <v>14500</v>
      </c>
      <c r="H22" s="65">
        <v>14395</v>
      </c>
      <c r="I22" s="110"/>
      <c r="J22" s="61">
        <f>H22+I22</f>
        <v>14395</v>
      </c>
      <c r="K22" s="61">
        <f t="shared" si="0"/>
        <v>-105</v>
      </c>
      <c r="L22" s="61">
        <f t="shared" si="0"/>
        <v>0</v>
      </c>
      <c r="M22" s="61">
        <f>K22+L22</f>
        <v>-105</v>
      </c>
    </row>
    <row r="23" spans="1:13" ht="15">
      <c r="A23" s="58">
        <v>2</v>
      </c>
      <c r="B23" s="59" t="s">
        <v>104</v>
      </c>
      <c r="C23" s="38"/>
      <c r="D23" s="41"/>
      <c r="E23" s="38"/>
      <c r="F23" s="38"/>
      <c r="G23" s="58"/>
      <c r="H23" s="38"/>
      <c r="I23" s="38"/>
      <c r="J23" s="58"/>
      <c r="K23" s="38"/>
      <c r="L23" s="38"/>
      <c r="M23" s="58"/>
    </row>
    <row r="24" spans="1:13" ht="56.25" customHeight="1">
      <c r="A24" s="58"/>
      <c r="B24" s="60" t="s">
        <v>394</v>
      </c>
      <c r="C24" s="38" t="s">
        <v>390</v>
      </c>
      <c r="D24" s="104" t="s">
        <v>395</v>
      </c>
      <c r="E24" s="61">
        <v>500</v>
      </c>
      <c r="F24" s="61"/>
      <c r="G24" s="61">
        <f>E24+F24</f>
        <v>500</v>
      </c>
      <c r="H24" s="61">
        <v>500</v>
      </c>
      <c r="I24" s="61"/>
      <c r="J24" s="61">
        <f>H24+I24</f>
        <v>500</v>
      </c>
      <c r="K24" s="61">
        <f>H24-E24</f>
        <v>0</v>
      </c>
      <c r="L24" s="61">
        <f>I24-F24</f>
        <v>0</v>
      </c>
      <c r="M24" s="61">
        <f>K24+L24</f>
        <v>0</v>
      </c>
    </row>
    <row r="25" spans="1:13" ht="61.5" customHeight="1">
      <c r="A25" s="58"/>
      <c r="B25" s="60" t="s">
        <v>396</v>
      </c>
      <c r="C25" s="38" t="s">
        <v>390</v>
      </c>
      <c r="D25" s="104" t="s">
        <v>395</v>
      </c>
      <c r="E25" s="106">
        <v>500</v>
      </c>
      <c r="F25" s="65"/>
      <c r="G25" s="61">
        <f>E25+F25</f>
        <v>500</v>
      </c>
      <c r="H25" s="108">
        <v>500</v>
      </c>
      <c r="I25" s="65"/>
      <c r="J25" s="61">
        <f>H25+I25</f>
        <v>500</v>
      </c>
      <c r="K25" s="65">
        <f>H25-E25</f>
        <v>0</v>
      </c>
      <c r="L25" s="61">
        <f>I25-F25</f>
        <v>0</v>
      </c>
      <c r="M25" s="61">
        <f>K25+L25</f>
        <v>0</v>
      </c>
    </row>
    <row r="26" spans="1:13" ht="15">
      <c r="A26" s="58">
        <v>3</v>
      </c>
      <c r="B26" s="59" t="s">
        <v>105</v>
      </c>
      <c r="C26" s="41"/>
      <c r="D26" s="41"/>
      <c r="E26" s="38"/>
      <c r="F26" s="38"/>
      <c r="G26" s="58"/>
      <c r="H26" s="38"/>
      <c r="I26" s="38"/>
      <c r="J26" s="58"/>
      <c r="K26" s="38"/>
      <c r="L26" s="38"/>
      <c r="M26" s="58"/>
    </row>
    <row r="27" spans="1:13" ht="30">
      <c r="A27" s="58"/>
      <c r="B27" s="60" t="s">
        <v>391</v>
      </c>
      <c r="C27" s="38" t="s">
        <v>127</v>
      </c>
      <c r="D27" s="41" t="s">
        <v>115</v>
      </c>
      <c r="E27" s="72">
        <v>31</v>
      </c>
      <c r="F27" s="82"/>
      <c r="G27" s="82">
        <f>E27+F27</f>
        <v>31</v>
      </c>
      <c r="H27" s="72">
        <v>30.29</v>
      </c>
      <c r="I27" s="82"/>
      <c r="J27" s="82">
        <f>H27+I27</f>
        <v>30.29</v>
      </c>
      <c r="K27" s="61">
        <f>H27-E27</f>
        <v>-0.7100000000000009</v>
      </c>
      <c r="L27" s="82">
        <f>I27-F27</f>
        <v>0</v>
      </c>
      <c r="M27" s="82">
        <f>K27+L27</f>
        <v>-0.7100000000000009</v>
      </c>
    </row>
    <row r="28" spans="1:13" ht="34.5" customHeight="1">
      <c r="A28" s="58"/>
      <c r="B28" s="60" t="s">
        <v>392</v>
      </c>
      <c r="C28" s="38" t="s">
        <v>127</v>
      </c>
      <c r="D28" s="41" t="s">
        <v>115</v>
      </c>
      <c r="E28" s="61">
        <v>29</v>
      </c>
      <c r="F28" s="82"/>
      <c r="G28" s="82">
        <f>E28+F28</f>
        <v>29</v>
      </c>
      <c r="H28" s="61">
        <v>28.79</v>
      </c>
      <c r="I28" s="82"/>
      <c r="J28" s="82">
        <f>H28+I28</f>
        <v>28.79</v>
      </c>
      <c r="K28" s="61">
        <f>H28-E28</f>
        <v>-0.21000000000000085</v>
      </c>
      <c r="L28" s="82">
        <f>I28-F28</f>
        <v>0</v>
      </c>
      <c r="M28" s="82">
        <f>K28+L28</f>
        <v>-0.21000000000000085</v>
      </c>
    </row>
    <row r="29" spans="1:13" ht="15">
      <c r="A29" s="58">
        <v>4</v>
      </c>
      <c r="B29" s="59" t="s">
        <v>110</v>
      </c>
      <c r="C29" s="41"/>
      <c r="D29" s="41"/>
      <c r="E29" s="38"/>
      <c r="F29" s="38"/>
      <c r="G29" s="58"/>
      <c r="H29" s="38"/>
      <c r="I29" s="38"/>
      <c r="J29" s="58"/>
      <c r="K29" s="38"/>
      <c r="L29" s="38"/>
      <c r="M29" s="58"/>
    </row>
    <row r="30" spans="1:13" ht="46.5" customHeight="1">
      <c r="A30" s="58"/>
      <c r="B30" s="62" t="s">
        <v>393</v>
      </c>
      <c r="C30" s="41" t="s">
        <v>376</v>
      </c>
      <c r="D30" s="41" t="s">
        <v>115</v>
      </c>
      <c r="E30" s="63">
        <v>100</v>
      </c>
      <c r="F30" s="61"/>
      <c r="G30" s="61">
        <f>E30+F30</f>
        <v>100</v>
      </c>
      <c r="H30" s="61">
        <v>100</v>
      </c>
      <c r="I30" s="61"/>
      <c r="J30" s="61">
        <f>H30+I30</f>
        <v>100</v>
      </c>
      <c r="K30" s="61">
        <f>H30-E30</f>
        <v>0</v>
      </c>
      <c r="L30" s="82">
        <f>I30-F30</f>
        <v>0</v>
      </c>
      <c r="M30" s="61">
        <f>K30+L30</f>
        <v>0</v>
      </c>
    </row>
    <row r="31" spans="1:13" ht="12.75">
      <c r="A31" s="5"/>
      <c r="B31" s="5"/>
      <c r="C31" s="5"/>
      <c r="D31" s="5"/>
      <c r="E31" s="5"/>
      <c r="F31" s="5"/>
      <c r="G31" s="5"/>
      <c r="H31" s="5"/>
      <c r="I31" s="5"/>
      <c r="J31" s="5"/>
      <c r="K31" s="5"/>
      <c r="L31" s="5"/>
      <c r="M31" s="5"/>
    </row>
    <row r="32" spans="1:13" ht="12.75">
      <c r="A32" s="5"/>
      <c r="B32" s="5"/>
      <c r="C32" s="5"/>
      <c r="D32" s="5"/>
      <c r="E32" s="5"/>
      <c r="F32" s="5"/>
      <c r="G32" s="5"/>
      <c r="H32" s="5"/>
      <c r="I32" s="5"/>
      <c r="J32" s="5"/>
      <c r="K32" s="5"/>
      <c r="L32" s="5"/>
      <c r="M32" s="5"/>
    </row>
    <row r="33" spans="1:13" ht="12.75">
      <c r="A33" s="5"/>
      <c r="B33" s="5"/>
      <c r="C33" s="5"/>
      <c r="D33" s="5"/>
      <c r="E33" s="5"/>
      <c r="F33" s="5"/>
      <c r="G33" s="5"/>
      <c r="H33" s="5"/>
      <c r="I33" s="5"/>
      <c r="J33" s="5"/>
      <c r="K33" s="5"/>
      <c r="L33" s="5"/>
      <c r="M33" s="5"/>
    </row>
    <row r="34" spans="1:13" ht="12.75">
      <c r="A34" s="5"/>
      <c r="B34" s="5"/>
      <c r="C34" s="5"/>
      <c r="D34" s="5"/>
      <c r="E34" s="5"/>
      <c r="F34" s="5"/>
      <c r="G34" s="5"/>
      <c r="H34" s="5"/>
      <c r="I34" s="5"/>
      <c r="J34" s="5"/>
      <c r="K34" s="5"/>
      <c r="L34" s="5"/>
      <c r="M34" s="5"/>
    </row>
    <row r="35" spans="1:12" s="36" customFormat="1" ht="24" customHeight="1">
      <c r="A35" s="20" t="s">
        <v>414</v>
      </c>
      <c r="B35" s="20"/>
      <c r="C35" s="20"/>
      <c r="F35" s="20"/>
      <c r="G35" s="37"/>
      <c r="H35" s="37"/>
      <c r="K35" s="136" t="s">
        <v>415</v>
      </c>
      <c r="L35" s="136"/>
    </row>
    <row r="36" spans="1:12" ht="12.75">
      <c r="A36" s="8"/>
      <c r="B36" s="5"/>
      <c r="G36" s="138" t="s">
        <v>7</v>
      </c>
      <c r="H36" s="138"/>
      <c r="I36" s="17"/>
      <c r="K36" s="137" t="s">
        <v>8</v>
      </c>
      <c r="L36" s="137"/>
    </row>
  </sheetData>
  <mergeCells count="21">
    <mergeCell ref="K35:L35"/>
    <mergeCell ref="G36:H36"/>
    <mergeCell ref="K36:L36"/>
    <mergeCell ref="A10:M10"/>
    <mergeCell ref="C12:M12"/>
    <mergeCell ref="C13:M13"/>
    <mergeCell ref="A15:A16"/>
    <mergeCell ref="B15:B16"/>
    <mergeCell ref="C15:C16"/>
    <mergeCell ref="D15:D16"/>
    <mergeCell ref="E15:G15"/>
    <mergeCell ref="H15:J15"/>
    <mergeCell ref="K15:M15"/>
    <mergeCell ref="A6:M6"/>
    <mergeCell ref="A7:M7"/>
    <mergeCell ref="A8:M8"/>
    <mergeCell ref="A9:M9"/>
    <mergeCell ref="J1:M1"/>
    <mergeCell ref="J2:M2"/>
    <mergeCell ref="J3:M3"/>
    <mergeCell ref="A5:M5"/>
  </mergeCells>
  <printOptions/>
  <pageMargins left="0.3937007874015748" right="0.3937007874015748" top="0.7874015748031497" bottom="0.3937007874015748" header="0.5118110236220472" footer="0.5118110236220472"/>
  <pageSetup fitToHeight="16" fitToWidth="1" horizontalDpi="600" verticalDpi="600" orientation="landscape" paperSize="9" scale="84" r:id="rId1"/>
</worksheet>
</file>

<file path=xl/worksheets/sheet16.xml><?xml version="1.0" encoding="utf-8"?>
<worksheet xmlns="http://schemas.openxmlformats.org/spreadsheetml/2006/main" xmlns:r="http://schemas.openxmlformats.org/officeDocument/2006/relationships">
  <sheetPr>
    <pageSetUpPr fitToPage="1"/>
  </sheetPr>
  <dimension ref="A1:M30"/>
  <sheetViews>
    <sheetView workbookViewId="0" topLeftCell="A7">
      <selection activeCell="A17" sqref="A17:IV17"/>
    </sheetView>
  </sheetViews>
  <sheetFormatPr defaultColWidth="9.00390625" defaultRowHeight="12.75"/>
  <cols>
    <col min="2" max="2" width="35.25390625" style="0" customWidth="1"/>
    <col min="3" max="3" width="10.625" style="0" customWidth="1"/>
    <col min="4" max="4" width="13.25390625" style="0" customWidth="1"/>
    <col min="5" max="5" width="12.625" style="0" customWidth="1"/>
    <col min="6" max="6" width="11.875" style="0" customWidth="1"/>
    <col min="7" max="8" width="11.00390625" style="0" customWidth="1"/>
    <col min="9" max="9" width="12.75390625" style="0" customWidth="1"/>
    <col min="10" max="10" width="10.375" style="0" customWidth="1"/>
    <col min="11" max="11" width="11.875" style="0" customWidth="1"/>
    <col min="12" max="12" width="13.125" style="0" customWidth="1"/>
    <col min="13" max="13" width="11.25390625" style="0" customWidth="1"/>
  </cols>
  <sheetData>
    <row r="1" spans="1:13" ht="12.75">
      <c r="A1" s="35"/>
      <c r="B1" s="35"/>
      <c r="C1" s="35"/>
      <c r="D1" s="35"/>
      <c r="E1" s="35"/>
      <c r="F1" s="35"/>
      <c r="G1" s="35"/>
      <c r="H1" s="35"/>
      <c r="I1" s="35"/>
      <c r="J1" s="152" t="s">
        <v>20</v>
      </c>
      <c r="K1" s="152"/>
      <c r="L1" s="152"/>
      <c r="M1" s="152"/>
    </row>
    <row r="2" spans="1:13" ht="12.75">
      <c r="A2" s="35"/>
      <c r="B2" s="35"/>
      <c r="C2" s="35"/>
      <c r="D2" s="35"/>
      <c r="E2" s="35"/>
      <c r="F2" s="35"/>
      <c r="G2" s="35"/>
      <c r="H2" s="35"/>
      <c r="I2" s="35"/>
      <c r="J2" s="152" t="s">
        <v>21</v>
      </c>
      <c r="K2" s="152"/>
      <c r="L2" s="152"/>
      <c r="M2" s="152"/>
    </row>
    <row r="3" spans="1:13" ht="12.75">
      <c r="A3" s="35"/>
      <c r="B3" s="35"/>
      <c r="C3" s="35"/>
      <c r="D3" s="35"/>
      <c r="E3" s="35"/>
      <c r="F3" s="35"/>
      <c r="G3" s="35"/>
      <c r="H3" s="35"/>
      <c r="I3" s="35"/>
      <c r="J3" s="152" t="s">
        <v>22</v>
      </c>
      <c r="K3" s="152"/>
      <c r="L3" s="152"/>
      <c r="M3" s="152"/>
    </row>
    <row r="4" spans="1:13" ht="12.75">
      <c r="A4" s="5"/>
      <c r="B4" s="5"/>
      <c r="C4" s="5"/>
      <c r="D4" s="5"/>
      <c r="E4" s="5"/>
      <c r="F4" s="5"/>
      <c r="G4" s="5"/>
      <c r="H4" s="5"/>
      <c r="I4" s="5"/>
      <c r="J4" s="13"/>
      <c r="K4" s="13"/>
      <c r="L4" s="13"/>
      <c r="M4" s="13"/>
    </row>
    <row r="5" spans="1:13" ht="18.75">
      <c r="A5" s="141" t="s">
        <v>23</v>
      </c>
      <c r="B5" s="141"/>
      <c r="C5" s="141"/>
      <c r="D5" s="141"/>
      <c r="E5" s="141"/>
      <c r="F5" s="141"/>
      <c r="G5" s="141"/>
      <c r="H5" s="141"/>
      <c r="I5" s="141"/>
      <c r="J5" s="141"/>
      <c r="K5" s="141"/>
      <c r="L5" s="141"/>
      <c r="M5" s="141"/>
    </row>
    <row r="6" spans="1:13" ht="18.75">
      <c r="A6" s="141" t="s">
        <v>24</v>
      </c>
      <c r="B6" s="141"/>
      <c r="C6" s="141"/>
      <c r="D6" s="141"/>
      <c r="E6" s="141"/>
      <c r="F6" s="141"/>
      <c r="G6" s="141"/>
      <c r="H6" s="141"/>
      <c r="I6" s="141"/>
      <c r="J6" s="141"/>
      <c r="K6" s="141"/>
      <c r="L6" s="141"/>
      <c r="M6" s="141"/>
    </row>
    <row r="7" spans="1:13" ht="18.75">
      <c r="A7" s="141" t="s">
        <v>25</v>
      </c>
      <c r="B7" s="141"/>
      <c r="C7" s="141"/>
      <c r="D7" s="141"/>
      <c r="E7" s="141"/>
      <c r="F7" s="141"/>
      <c r="G7" s="141"/>
      <c r="H7" s="141"/>
      <c r="I7" s="141"/>
      <c r="J7" s="141"/>
      <c r="K7" s="141"/>
      <c r="L7" s="141"/>
      <c r="M7" s="141"/>
    </row>
    <row r="8" spans="1:13" ht="19.5">
      <c r="A8" s="145" t="s">
        <v>94</v>
      </c>
      <c r="B8" s="145"/>
      <c r="C8" s="145"/>
      <c r="D8" s="145"/>
      <c r="E8" s="145"/>
      <c r="F8" s="145"/>
      <c r="G8" s="145"/>
      <c r="H8" s="145"/>
      <c r="I8" s="145"/>
      <c r="J8" s="145"/>
      <c r="K8" s="145"/>
      <c r="L8" s="145"/>
      <c r="M8" s="145"/>
    </row>
    <row r="9" spans="1:13" ht="12.75">
      <c r="A9" s="146" t="s">
        <v>0</v>
      </c>
      <c r="B9" s="146"/>
      <c r="C9" s="146"/>
      <c r="D9" s="146"/>
      <c r="E9" s="146"/>
      <c r="F9" s="146"/>
      <c r="G9" s="146"/>
      <c r="H9" s="146"/>
      <c r="I9" s="146"/>
      <c r="J9" s="146"/>
      <c r="K9" s="146"/>
      <c r="L9" s="146"/>
      <c r="M9" s="146"/>
    </row>
    <row r="10" spans="1:13" ht="18.75">
      <c r="A10" s="147" t="s">
        <v>40</v>
      </c>
      <c r="B10" s="147"/>
      <c r="C10" s="147"/>
      <c r="D10" s="147"/>
      <c r="E10" s="147"/>
      <c r="F10" s="147"/>
      <c r="G10" s="147"/>
      <c r="H10" s="147"/>
      <c r="I10" s="147"/>
      <c r="J10" s="147"/>
      <c r="K10" s="147"/>
      <c r="L10" s="147"/>
      <c r="M10" s="147"/>
    </row>
    <row r="11" spans="1:13" ht="12.75">
      <c r="A11" s="5"/>
      <c r="B11" s="5"/>
      <c r="C11" s="5"/>
      <c r="D11" s="5"/>
      <c r="E11" s="5"/>
      <c r="F11" s="5"/>
      <c r="G11" s="5"/>
      <c r="H11" s="5"/>
      <c r="I11" s="5"/>
      <c r="J11" s="5"/>
      <c r="K11" s="5"/>
      <c r="L11" s="5"/>
      <c r="M11" s="5"/>
    </row>
    <row r="12" spans="1:13" ht="19.5">
      <c r="A12" s="32"/>
      <c r="B12" s="33" t="s">
        <v>377</v>
      </c>
      <c r="C12" s="148" t="s">
        <v>91</v>
      </c>
      <c r="D12" s="148"/>
      <c r="E12" s="148"/>
      <c r="F12" s="148"/>
      <c r="G12" s="148"/>
      <c r="H12" s="148"/>
      <c r="I12" s="148"/>
      <c r="J12" s="148"/>
      <c r="K12" s="148"/>
      <c r="L12" s="148"/>
      <c r="M12" s="148"/>
    </row>
    <row r="13" spans="1:13" ht="26.25" customHeight="1">
      <c r="A13" s="30"/>
      <c r="B13" s="29" t="s">
        <v>55</v>
      </c>
      <c r="C13" s="149" t="s">
        <v>56</v>
      </c>
      <c r="D13" s="149"/>
      <c r="E13" s="149"/>
      <c r="F13" s="149"/>
      <c r="G13" s="149"/>
      <c r="H13" s="149"/>
      <c r="I13" s="149"/>
      <c r="J13" s="149"/>
      <c r="K13" s="149"/>
      <c r="L13" s="149"/>
      <c r="M13" s="149"/>
    </row>
    <row r="14" spans="1:13" ht="15.75" customHeight="1">
      <c r="A14" s="5"/>
      <c r="B14" s="5"/>
      <c r="C14" s="5"/>
      <c r="D14" s="5"/>
      <c r="E14" s="5"/>
      <c r="F14" s="5"/>
      <c r="G14" s="5"/>
      <c r="H14" s="5"/>
      <c r="I14" s="5"/>
      <c r="J14" s="5"/>
      <c r="K14" s="5"/>
      <c r="L14" s="5"/>
      <c r="M14" s="5"/>
    </row>
    <row r="15" spans="1:13" ht="33.75" customHeight="1">
      <c r="A15" s="150" t="s">
        <v>26</v>
      </c>
      <c r="B15" s="150" t="s">
        <v>27</v>
      </c>
      <c r="C15" s="150" t="s">
        <v>97</v>
      </c>
      <c r="D15" s="150" t="s">
        <v>28</v>
      </c>
      <c r="E15" s="142" t="s">
        <v>29</v>
      </c>
      <c r="F15" s="143"/>
      <c r="G15" s="144"/>
      <c r="H15" s="142" t="s">
        <v>30</v>
      </c>
      <c r="I15" s="143"/>
      <c r="J15" s="144"/>
      <c r="K15" s="142" t="s">
        <v>31</v>
      </c>
      <c r="L15" s="143"/>
      <c r="M15" s="144"/>
    </row>
    <row r="16" spans="1:13" ht="30">
      <c r="A16" s="151"/>
      <c r="B16" s="151"/>
      <c r="C16" s="151"/>
      <c r="D16" s="151"/>
      <c r="E16" s="34" t="s">
        <v>6</v>
      </c>
      <c r="F16" s="34" t="s">
        <v>11</v>
      </c>
      <c r="G16" s="34" t="s">
        <v>32</v>
      </c>
      <c r="H16" s="34" t="s">
        <v>6</v>
      </c>
      <c r="I16" s="34" t="s">
        <v>11</v>
      </c>
      <c r="J16" s="34" t="s">
        <v>32</v>
      </c>
      <c r="K16" s="34" t="s">
        <v>6</v>
      </c>
      <c r="L16" s="34" t="s">
        <v>11</v>
      </c>
      <c r="M16" s="34" t="s">
        <v>32</v>
      </c>
    </row>
    <row r="17" spans="1:13" s="27" customFormat="1" ht="14.25" customHeight="1">
      <c r="A17" s="34">
        <v>1</v>
      </c>
      <c r="B17" s="34">
        <v>2</v>
      </c>
      <c r="C17" s="34">
        <v>3</v>
      </c>
      <c r="D17" s="34">
        <v>4</v>
      </c>
      <c r="E17" s="34">
        <v>5</v>
      </c>
      <c r="F17" s="34">
        <v>6</v>
      </c>
      <c r="G17" s="34">
        <v>7</v>
      </c>
      <c r="H17" s="34">
        <v>8</v>
      </c>
      <c r="I17" s="34">
        <v>9</v>
      </c>
      <c r="J17" s="34">
        <v>10</v>
      </c>
      <c r="K17" s="34">
        <v>11</v>
      </c>
      <c r="L17" s="34">
        <v>12</v>
      </c>
      <c r="M17" s="34">
        <v>13</v>
      </c>
    </row>
    <row r="18" spans="1:13" ht="58.5" customHeight="1">
      <c r="A18" s="34"/>
      <c r="B18" s="64" t="s">
        <v>378</v>
      </c>
      <c r="C18" s="34"/>
      <c r="D18" s="34"/>
      <c r="E18" s="34"/>
      <c r="F18" s="34"/>
      <c r="G18" s="34"/>
      <c r="H18" s="34"/>
      <c r="I18" s="34"/>
      <c r="J18" s="34"/>
      <c r="K18" s="34"/>
      <c r="L18" s="34"/>
      <c r="M18" s="34"/>
    </row>
    <row r="19" spans="1:13" ht="15">
      <c r="A19" s="58">
        <v>1</v>
      </c>
      <c r="B19" s="59" t="s">
        <v>103</v>
      </c>
      <c r="C19" s="41"/>
      <c r="D19" s="41"/>
      <c r="E19" s="38"/>
      <c r="F19" s="38"/>
      <c r="G19" s="38"/>
      <c r="H19" s="38"/>
      <c r="I19" s="38"/>
      <c r="J19" s="38"/>
      <c r="K19" s="38"/>
      <c r="L19" s="38"/>
      <c r="M19" s="38"/>
    </row>
    <row r="20" spans="1:13" ht="31.5" customHeight="1">
      <c r="A20" s="58"/>
      <c r="B20" s="60" t="s">
        <v>379</v>
      </c>
      <c r="C20" s="38" t="s">
        <v>127</v>
      </c>
      <c r="D20" s="54" t="s">
        <v>118</v>
      </c>
      <c r="E20" s="61"/>
      <c r="F20" s="61">
        <v>19500</v>
      </c>
      <c r="G20" s="61">
        <f>E20+F20</f>
        <v>19500</v>
      </c>
      <c r="H20" s="61"/>
      <c r="I20" s="61">
        <v>18282</v>
      </c>
      <c r="J20" s="61">
        <f>H20+I20</f>
        <v>18282</v>
      </c>
      <c r="K20" s="61">
        <f>H20-E20</f>
        <v>0</v>
      </c>
      <c r="L20" s="61">
        <f>I20-F20</f>
        <v>-1218</v>
      </c>
      <c r="M20" s="61">
        <f>J20-G20</f>
        <v>-1218</v>
      </c>
    </row>
    <row r="21" spans="1:13" ht="15">
      <c r="A21" s="58">
        <v>2</v>
      </c>
      <c r="B21" s="59" t="s">
        <v>104</v>
      </c>
      <c r="C21" s="38"/>
      <c r="D21" s="41"/>
      <c r="E21" s="38"/>
      <c r="F21" s="38"/>
      <c r="G21" s="58"/>
      <c r="H21" s="38"/>
      <c r="I21" s="38"/>
      <c r="J21" s="58"/>
      <c r="K21" s="38"/>
      <c r="L21" s="38"/>
      <c r="M21" s="58"/>
    </row>
    <row r="22" spans="1:13" ht="45.75" customHeight="1">
      <c r="A22" s="58"/>
      <c r="B22" s="60" t="s">
        <v>383</v>
      </c>
      <c r="C22" s="38" t="s">
        <v>33</v>
      </c>
      <c r="D22" s="54" t="s">
        <v>380</v>
      </c>
      <c r="E22" s="61"/>
      <c r="F22" s="61">
        <v>19</v>
      </c>
      <c r="G22" s="61">
        <f>E22+F22</f>
        <v>19</v>
      </c>
      <c r="H22" s="61"/>
      <c r="I22" s="61">
        <v>18</v>
      </c>
      <c r="J22" s="61">
        <f>H22+I22</f>
        <v>18</v>
      </c>
      <c r="K22" s="61">
        <f>H22-E22</f>
        <v>0</v>
      </c>
      <c r="L22" s="61">
        <f>I22-F22</f>
        <v>-1</v>
      </c>
      <c r="M22" s="61">
        <f>K22+L22</f>
        <v>-1</v>
      </c>
    </row>
    <row r="23" spans="1:13" ht="15">
      <c r="A23" s="58">
        <v>3</v>
      </c>
      <c r="B23" s="59" t="s">
        <v>105</v>
      </c>
      <c r="C23" s="41"/>
      <c r="D23" s="41"/>
      <c r="E23" s="38"/>
      <c r="F23" s="38"/>
      <c r="G23" s="58"/>
      <c r="H23" s="38"/>
      <c r="I23" s="38"/>
      <c r="J23" s="58"/>
      <c r="K23" s="38"/>
      <c r="L23" s="38"/>
      <c r="M23" s="58"/>
    </row>
    <row r="24" spans="1:13" ht="29.25" customHeight="1">
      <c r="A24" s="58"/>
      <c r="B24" s="60" t="s">
        <v>381</v>
      </c>
      <c r="C24" s="41" t="s">
        <v>127</v>
      </c>
      <c r="D24" s="41" t="s">
        <v>374</v>
      </c>
      <c r="E24" s="61"/>
      <c r="F24" s="82">
        <v>1026.3</v>
      </c>
      <c r="G24" s="82">
        <f>E24+F24</f>
        <v>1026.3</v>
      </c>
      <c r="H24" s="61"/>
      <c r="I24" s="82">
        <v>1015.6666666666666</v>
      </c>
      <c r="J24" s="82">
        <f>H24+I24</f>
        <v>1015.6666666666666</v>
      </c>
      <c r="K24" s="61">
        <f>H24-E24</f>
        <v>0</v>
      </c>
      <c r="L24" s="82">
        <f>I24-F24</f>
        <v>-10.633333333333326</v>
      </c>
      <c r="M24" s="82">
        <f>K24+L24</f>
        <v>-10.633333333333326</v>
      </c>
    </row>
    <row r="25" spans="1:13" ht="15">
      <c r="A25" s="58">
        <v>4</v>
      </c>
      <c r="B25" s="59" t="s">
        <v>110</v>
      </c>
      <c r="C25" s="41"/>
      <c r="D25" s="41"/>
      <c r="E25" s="38"/>
      <c r="F25" s="38"/>
      <c r="G25" s="58"/>
      <c r="H25" s="38"/>
      <c r="I25" s="38"/>
      <c r="J25" s="58"/>
      <c r="K25" s="38"/>
      <c r="L25" s="38"/>
      <c r="M25" s="58"/>
    </row>
    <row r="26" spans="1:13" ht="46.5" customHeight="1">
      <c r="A26" s="58"/>
      <c r="B26" s="62" t="s">
        <v>382</v>
      </c>
      <c r="C26" s="41" t="s">
        <v>376</v>
      </c>
      <c r="D26" s="41" t="s">
        <v>374</v>
      </c>
      <c r="E26" s="63"/>
      <c r="F26" s="61">
        <v>100</v>
      </c>
      <c r="G26" s="61">
        <f>E26+F26</f>
        <v>100</v>
      </c>
      <c r="H26" s="61"/>
      <c r="I26" s="61">
        <v>95</v>
      </c>
      <c r="J26" s="61">
        <f>H26+I26</f>
        <v>95</v>
      </c>
      <c r="K26" s="61">
        <f>H26-E26</f>
        <v>0</v>
      </c>
      <c r="L26" s="82">
        <f>I26-F26</f>
        <v>-5</v>
      </c>
      <c r="M26" s="61">
        <f>K26+L26</f>
        <v>-5</v>
      </c>
    </row>
    <row r="27" spans="1:13" ht="12.75">
      <c r="A27" s="5"/>
      <c r="B27" s="5"/>
      <c r="C27" s="5"/>
      <c r="D27" s="5"/>
      <c r="E27" s="5"/>
      <c r="F27" s="5"/>
      <c r="G27" s="5"/>
      <c r="H27" s="5"/>
      <c r="I27" s="5"/>
      <c r="J27" s="5"/>
      <c r="K27" s="5"/>
      <c r="L27" s="5"/>
      <c r="M27" s="5"/>
    </row>
    <row r="28" spans="1:13" ht="12.75">
      <c r="A28" s="5"/>
      <c r="B28" s="5"/>
      <c r="C28" s="5"/>
      <c r="D28" s="5"/>
      <c r="E28" s="5"/>
      <c r="F28" s="5"/>
      <c r="G28" s="5"/>
      <c r="H28" s="5"/>
      <c r="I28" s="5"/>
      <c r="J28" s="5"/>
      <c r="K28" s="5"/>
      <c r="L28" s="5"/>
      <c r="M28" s="5"/>
    </row>
    <row r="29" spans="1:12" s="36" customFormat="1" ht="24" customHeight="1">
      <c r="A29" s="20" t="s">
        <v>414</v>
      </c>
      <c r="B29" s="20"/>
      <c r="C29" s="20"/>
      <c r="F29" s="20"/>
      <c r="G29" s="37"/>
      <c r="H29" s="37"/>
      <c r="K29" s="136" t="s">
        <v>415</v>
      </c>
      <c r="L29" s="136"/>
    </row>
    <row r="30" spans="1:12" ht="12.75">
      <c r="A30" s="8"/>
      <c r="B30" s="5"/>
      <c r="G30" s="138" t="s">
        <v>7</v>
      </c>
      <c r="H30" s="138"/>
      <c r="I30" s="17"/>
      <c r="K30" s="137" t="s">
        <v>8</v>
      </c>
      <c r="L30" s="137"/>
    </row>
  </sheetData>
  <mergeCells count="21">
    <mergeCell ref="K29:L29"/>
    <mergeCell ref="G30:H30"/>
    <mergeCell ref="K30:L30"/>
    <mergeCell ref="A10:M10"/>
    <mergeCell ref="C12:M12"/>
    <mergeCell ref="C13:M13"/>
    <mergeCell ref="A15:A16"/>
    <mergeCell ref="B15:B16"/>
    <mergeCell ref="C15:C16"/>
    <mergeCell ref="D15:D16"/>
    <mergeCell ref="E15:G15"/>
    <mergeCell ref="H15:J15"/>
    <mergeCell ref="K15:M15"/>
    <mergeCell ref="A6:M6"/>
    <mergeCell ref="A7:M7"/>
    <mergeCell ref="A8:M8"/>
    <mergeCell ref="A9:M9"/>
    <mergeCell ref="J1:M1"/>
    <mergeCell ref="J2:M2"/>
    <mergeCell ref="J3:M3"/>
    <mergeCell ref="A5:M5"/>
  </mergeCells>
  <printOptions/>
  <pageMargins left="0.3937007874015748" right="0.3937007874015748" top="0.7874015748031497" bottom="0.3937007874015748" header="0.5118110236220472" footer="0.5118110236220472"/>
  <pageSetup fitToHeight="5" fitToWidth="1" horizontalDpi="600" verticalDpi="600" orientation="landscape" paperSize="9" scale="81" r:id="rId1"/>
</worksheet>
</file>

<file path=xl/worksheets/sheet17.xml><?xml version="1.0" encoding="utf-8"?>
<worksheet xmlns="http://schemas.openxmlformats.org/spreadsheetml/2006/main" xmlns:r="http://schemas.openxmlformats.org/officeDocument/2006/relationships">
  <sheetPr>
    <pageSetUpPr fitToPage="1"/>
  </sheetPr>
  <dimension ref="A1:M30"/>
  <sheetViews>
    <sheetView workbookViewId="0" topLeftCell="A7">
      <selection activeCell="B28" sqref="B28"/>
    </sheetView>
  </sheetViews>
  <sheetFormatPr defaultColWidth="9.00390625" defaultRowHeight="12.75"/>
  <cols>
    <col min="2" max="2" width="32.625" style="0" customWidth="1"/>
    <col min="3" max="3" width="10.625" style="0" customWidth="1"/>
    <col min="4" max="4" width="21.875" style="0" customWidth="1"/>
    <col min="5" max="5" width="11.375" style="0" customWidth="1"/>
    <col min="6" max="6" width="11.625" style="0" customWidth="1"/>
    <col min="7" max="7" width="11.875" style="0" customWidth="1"/>
    <col min="8" max="8" width="10.75390625" style="0" customWidth="1"/>
    <col min="9" max="9" width="12.00390625" style="0" customWidth="1"/>
    <col min="10" max="10" width="10.375" style="0" customWidth="1"/>
    <col min="11" max="12" width="11.375" style="0" customWidth="1"/>
    <col min="13" max="13" width="11.00390625" style="0" customWidth="1"/>
  </cols>
  <sheetData>
    <row r="1" spans="1:13" s="14" customFormat="1" ht="21" customHeight="1">
      <c r="A1" s="35"/>
      <c r="B1" s="35"/>
      <c r="C1" s="35"/>
      <c r="D1" s="35"/>
      <c r="E1" s="35"/>
      <c r="F1" s="35"/>
      <c r="G1" s="35"/>
      <c r="H1" s="35"/>
      <c r="I1" s="35"/>
      <c r="J1" s="152" t="s">
        <v>20</v>
      </c>
      <c r="K1" s="152"/>
      <c r="L1" s="152"/>
      <c r="M1" s="152"/>
    </row>
    <row r="2" spans="1:13" s="14" customFormat="1" ht="18" customHeight="1">
      <c r="A2" s="35"/>
      <c r="B2" s="35"/>
      <c r="C2" s="35"/>
      <c r="D2" s="35"/>
      <c r="E2" s="35"/>
      <c r="F2" s="35"/>
      <c r="G2" s="35"/>
      <c r="H2" s="35"/>
      <c r="I2" s="35"/>
      <c r="J2" s="152" t="s">
        <v>21</v>
      </c>
      <c r="K2" s="152"/>
      <c r="L2" s="152"/>
      <c r="M2" s="152"/>
    </row>
    <row r="3" spans="1:13" s="14" customFormat="1" ht="20.25" customHeight="1">
      <c r="A3" s="35"/>
      <c r="B3" s="35"/>
      <c r="C3" s="35"/>
      <c r="D3" s="35"/>
      <c r="E3" s="35"/>
      <c r="F3" s="35"/>
      <c r="G3" s="35"/>
      <c r="H3" s="35"/>
      <c r="I3" s="35"/>
      <c r="J3" s="152" t="s">
        <v>22</v>
      </c>
      <c r="K3" s="152"/>
      <c r="L3" s="152"/>
      <c r="M3" s="152"/>
    </row>
    <row r="4" spans="1:13" ht="12.75">
      <c r="A4" s="5"/>
      <c r="B4" s="5"/>
      <c r="C4" s="5"/>
      <c r="D4" s="5"/>
      <c r="E4" s="5"/>
      <c r="F4" s="5"/>
      <c r="G4" s="5"/>
      <c r="H4" s="5"/>
      <c r="I4" s="5"/>
      <c r="J4" s="13"/>
      <c r="K4" s="13"/>
      <c r="L4" s="13"/>
      <c r="M4" s="13"/>
    </row>
    <row r="5" spans="1:13" ht="18.75">
      <c r="A5" s="141" t="s">
        <v>23</v>
      </c>
      <c r="B5" s="141"/>
      <c r="C5" s="141"/>
      <c r="D5" s="141"/>
      <c r="E5" s="141"/>
      <c r="F5" s="141"/>
      <c r="G5" s="141"/>
      <c r="H5" s="141"/>
      <c r="I5" s="141"/>
      <c r="J5" s="141"/>
      <c r="K5" s="141"/>
      <c r="L5" s="141"/>
      <c r="M5" s="141"/>
    </row>
    <row r="6" spans="1:13" ht="18.75" customHeight="1">
      <c r="A6" s="141" t="s">
        <v>24</v>
      </c>
      <c r="B6" s="141"/>
      <c r="C6" s="141"/>
      <c r="D6" s="141"/>
      <c r="E6" s="141"/>
      <c r="F6" s="141"/>
      <c r="G6" s="141"/>
      <c r="H6" s="141"/>
      <c r="I6" s="141"/>
      <c r="J6" s="141"/>
      <c r="K6" s="141"/>
      <c r="L6" s="141"/>
      <c r="M6" s="141"/>
    </row>
    <row r="7" spans="1:13" ht="21" customHeight="1">
      <c r="A7" s="141" t="s">
        <v>25</v>
      </c>
      <c r="B7" s="141"/>
      <c r="C7" s="141"/>
      <c r="D7" s="141"/>
      <c r="E7" s="141"/>
      <c r="F7" s="141"/>
      <c r="G7" s="141"/>
      <c r="H7" s="141"/>
      <c r="I7" s="141"/>
      <c r="J7" s="141"/>
      <c r="K7" s="141"/>
      <c r="L7" s="141"/>
      <c r="M7" s="141"/>
    </row>
    <row r="8" spans="1:13" ht="25.5" customHeight="1">
      <c r="A8" s="145" t="s">
        <v>94</v>
      </c>
      <c r="B8" s="145"/>
      <c r="C8" s="145"/>
      <c r="D8" s="145"/>
      <c r="E8" s="145"/>
      <c r="F8" s="145"/>
      <c r="G8" s="145"/>
      <c r="H8" s="145"/>
      <c r="I8" s="145"/>
      <c r="J8" s="145"/>
      <c r="K8" s="145"/>
      <c r="L8" s="145"/>
      <c r="M8" s="145"/>
    </row>
    <row r="9" spans="1:13" ht="13.5" customHeight="1">
      <c r="A9" s="146" t="s">
        <v>0</v>
      </c>
      <c r="B9" s="146"/>
      <c r="C9" s="146"/>
      <c r="D9" s="146"/>
      <c r="E9" s="146"/>
      <c r="F9" s="146"/>
      <c r="G9" s="146"/>
      <c r="H9" s="146"/>
      <c r="I9" s="146"/>
      <c r="J9" s="146"/>
      <c r="K9" s="146"/>
      <c r="L9" s="146"/>
      <c r="M9" s="146"/>
    </row>
    <row r="10" spans="1:13" ht="18" customHeight="1">
      <c r="A10" s="147" t="s">
        <v>40</v>
      </c>
      <c r="B10" s="147"/>
      <c r="C10" s="147"/>
      <c r="D10" s="147"/>
      <c r="E10" s="147"/>
      <c r="F10" s="147"/>
      <c r="G10" s="147"/>
      <c r="H10" s="147"/>
      <c r="I10" s="147"/>
      <c r="J10" s="147"/>
      <c r="K10" s="147"/>
      <c r="L10" s="147"/>
      <c r="M10" s="147"/>
    </row>
    <row r="11" spans="1:13" ht="13.5" customHeight="1">
      <c r="A11" s="5"/>
      <c r="B11" s="5"/>
      <c r="C11" s="5"/>
      <c r="D11" s="5"/>
      <c r="E11" s="5"/>
      <c r="F11" s="5"/>
      <c r="G11" s="5"/>
      <c r="H11" s="5"/>
      <c r="I11" s="5"/>
      <c r="J11" s="5"/>
      <c r="K11" s="5"/>
      <c r="L11" s="5"/>
      <c r="M11" s="5"/>
    </row>
    <row r="12" spans="2:13" s="32" customFormat="1" ht="18" customHeight="1">
      <c r="B12" s="33" t="s">
        <v>369</v>
      </c>
      <c r="C12" s="148" t="s">
        <v>370</v>
      </c>
      <c r="D12" s="148"/>
      <c r="E12" s="148"/>
      <c r="F12" s="148"/>
      <c r="G12" s="148"/>
      <c r="H12" s="148"/>
      <c r="I12" s="148"/>
      <c r="J12" s="148"/>
      <c r="K12" s="148"/>
      <c r="L12" s="148"/>
      <c r="M12" s="148"/>
    </row>
    <row r="13" spans="1:13" s="31" customFormat="1" ht="23.25" customHeight="1">
      <c r="A13" s="30"/>
      <c r="B13" s="29" t="s">
        <v>55</v>
      </c>
      <c r="C13" s="149" t="s">
        <v>56</v>
      </c>
      <c r="D13" s="149"/>
      <c r="E13" s="149"/>
      <c r="F13" s="149"/>
      <c r="G13" s="149"/>
      <c r="H13" s="149"/>
      <c r="I13" s="149"/>
      <c r="J13" s="149"/>
      <c r="K13" s="149"/>
      <c r="L13" s="149"/>
      <c r="M13" s="149"/>
    </row>
    <row r="14" spans="1:13" ht="13.5" customHeight="1">
      <c r="A14" s="5"/>
      <c r="B14" s="5"/>
      <c r="C14" s="5"/>
      <c r="D14" s="5"/>
      <c r="E14" s="5"/>
      <c r="F14" s="5"/>
      <c r="G14" s="5"/>
      <c r="H14" s="5"/>
      <c r="I14" s="5"/>
      <c r="J14" s="5"/>
      <c r="K14" s="5"/>
      <c r="L14" s="5"/>
      <c r="M14" s="5"/>
    </row>
    <row r="15" spans="1:13" s="27" customFormat="1" ht="31.5" customHeight="1">
      <c r="A15" s="150" t="s">
        <v>26</v>
      </c>
      <c r="B15" s="150" t="s">
        <v>27</v>
      </c>
      <c r="C15" s="150" t="s">
        <v>97</v>
      </c>
      <c r="D15" s="150" t="s">
        <v>28</v>
      </c>
      <c r="E15" s="142" t="s">
        <v>29</v>
      </c>
      <c r="F15" s="143"/>
      <c r="G15" s="144"/>
      <c r="H15" s="142" t="s">
        <v>30</v>
      </c>
      <c r="I15" s="143"/>
      <c r="J15" s="144"/>
      <c r="K15" s="142" t="s">
        <v>31</v>
      </c>
      <c r="L15" s="143"/>
      <c r="M15" s="144"/>
    </row>
    <row r="16" spans="1:13" s="27" customFormat="1" ht="33" customHeight="1">
      <c r="A16" s="151"/>
      <c r="B16" s="151"/>
      <c r="C16" s="151"/>
      <c r="D16" s="151"/>
      <c r="E16" s="34" t="s">
        <v>6</v>
      </c>
      <c r="F16" s="34" t="s">
        <v>11</v>
      </c>
      <c r="G16" s="34" t="s">
        <v>32</v>
      </c>
      <c r="H16" s="34" t="s">
        <v>6</v>
      </c>
      <c r="I16" s="34" t="s">
        <v>11</v>
      </c>
      <c r="J16" s="34" t="s">
        <v>32</v>
      </c>
      <c r="K16" s="34" t="s">
        <v>6</v>
      </c>
      <c r="L16" s="34" t="s">
        <v>11</v>
      </c>
      <c r="M16" s="34" t="s">
        <v>32</v>
      </c>
    </row>
    <row r="17" spans="1:13" s="27" customFormat="1" ht="14.25" customHeight="1">
      <c r="A17" s="34">
        <v>1</v>
      </c>
      <c r="B17" s="34">
        <v>2</v>
      </c>
      <c r="C17" s="34">
        <v>3</v>
      </c>
      <c r="D17" s="34">
        <v>4</v>
      </c>
      <c r="E17" s="34">
        <v>5</v>
      </c>
      <c r="F17" s="34">
        <v>6</v>
      </c>
      <c r="G17" s="34">
        <v>7</v>
      </c>
      <c r="H17" s="34">
        <v>8</v>
      </c>
      <c r="I17" s="34">
        <v>9</v>
      </c>
      <c r="J17" s="34">
        <v>10</v>
      </c>
      <c r="K17" s="34">
        <v>11</v>
      </c>
      <c r="L17" s="34">
        <v>12</v>
      </c>
      <c r="M17" s="34">
        <v>13</v>
      </c>
    </row>
    <row r="18" spans="1:13" s="27" customFormat="1" ht="56.25" customHeight="1">
      <c r="A18" s="34"/>
      <c r="B18" s="64" t="s">
        <v>371</v>
      </c>
      <c r="C18" s="34"/>
      <c r="D18" s="34"/>
      <c r="E18" s="34"/>
      <c r="F18" s="34"/>
      <c r="G18" s="34"/>
      <c r="H18" s="34"/>
      <c r="I18" s="34"/>
      <c r="J18" s="34"/>
      <c r="K18" s="34"/>
      <c r="L18" s="34"/>
      <c r="M18" s="34"/>
    </row>
    <row r="19" spans="1:13" s="14" customFormat="1" ht="16.5" customHeight="1">
      <c r="A19" s="58">
        <v>1</v>
      </c>
      <c r="B19" s="59" t="s">
        <v>103</v>
      </c>
      <c r="C19" s="41"/>
      <c r="D19" s="41"/>
      <c r="E19" s="38"/>
      <c r="F19" s="38"/>
      <c r="G19" s="38"/>
      <c r="H19" s="38"/>
      <c r="I19" s="38"/>
      <c r="J19" s="38"/>
      <c r="K19" s="38"/>
      <c r="L19" s="38"/>
      <c r="M19" s="38"/>
    </row>
    <row r="20" spans="1:13" s="14" customFormat="1" ht="29.25" customHeight="1">
      <c r="A20" s="58"/>
      <c r="B20" s="60" t="s">
        <v>416</v>
      </c>
      <c r="C20" s="38" t="s">
        <v>127</v>
      </c>
      <c r="D20" s="54" t="s">
        <v>118</v>
      </c>
      <c r="E20" s="61"/>
      <c r="F20" s="61">
        <v>23500</v>
      </c>
      <c r="G20" s="61">
        <f>E20+F20</f>
        <v>23500</v>
      </c>
      <c r="H20" s="61"/>
      <c r="I20" s="61">
        <v>23500</v>
      </c>
      <c r="J20" s="61">
        <f>H20+I20</f>
        <v>23500</v>
      </c>
      <c r="K20" s="61">
        <f>H20-E20</f>
        <v>0</v>
      </c>
      <c r="L20" s="61">
        <f>I20-F20</f>
        <v>0</v>
      </c>
      <c r="M20" s="61">
        <f>J20-G20</f>
        <v>0</v>
      </c>
    </row>
    <row r="21" spans="1:13" s="14" customFormat="1" ht="15.75" customHeight="1">
      <c r="A21" s="58">
        <v>2</v>
      </c>
      <c r="B21" s="59" t="s">
        <v>104</v>
      </c>
      <c r="C21" s="38"/>
      <c r="D21" s="41"/>
      <c r="E21" s="38"/>
      <c r="F21" s="38"/>
      <c r="G21" s="58"/>
      <c r="H21" s="38"/>
      <c r="I21" s="38"/>
      <c r="J21" s="58"/>
      <c r="K21" s="38"/>
      <c r="L21" s="38"/>
      <c r="M21" s="58"/>
    </row>
    <row r="22" spans="1:13" s="14" customFormat="1" ht="30" customHeight="1">
      <c r="A22" s="58"/>
      <c r="B22" s="60" t="s">
        <v>133</v>
      </c>
      <c r="C22" s="38" t="s">
        <v>33</v>
      </c>
      <c r="D22" s="54" t="s">
        <v>372</v>
      </c>
      <c r="E22" s="61"/>
      <c r="F22" s="61">
        <v>1</v>
      </c>
      <c r="G22" s="61">
        <f>E22+F22</f>
        <v>1</v>
      </c>
      <c r="H22" s="61"/>
      <c r="I22" s="61">
        <v>1</v>
      </c>
      <c r="J22" s="61">
        <f>H22+I22</f>
        <v>1</v>
      </c>
      <c r="K22" s="61">
        <f>H22-E22</f>
        <v>0</v>
      </c>
      <c r="L22" s="61">
        <v>0</v>
      </c>
      <c r="M22" s="61">
        <f>K22+L22</f>
        <v>0</v>
      </c>
    </row>
    <row r="23" spans="1:13" s="14" customFormat="1" ht="15" customHeight="1">
      <c r="A23" s="58">
        <v>3</v>
      </c>
      <c r="B23" s="59" t="s">
        <v>105</v>
      </c>
      <c r="C23" s="38"/>
      <c r="D23" s="41"/>
      <c r="E23" s="38"/>
      <c r="F23" s="38"/>
      <c r="G23" s="58"/>
      <c r="H23" s="38"/>
      <c r="I23" s="38"/>
      <c r="J23" s="58"/>
      <c r="K23" s="38"/>
      <c r="L23" s="38"/>
      <c r="M23" s="58"/>
    </row>
    <row r="24" spans="1:13" s="14" customFormat="1" ht="32.25" customHeight="1">
      <c r="A24" s="58"/>
      <c r="B24" s="60" t="s">
        <v>373</v>
      </c>
      <c r="C24" s="38" t="s">
        <v>127</v>
      </c>
      <c r="D24" s="41" t="s">
        <v>374</v>
      </c>
      <c r="E24" s="61"/>
      <c r="F24" s="61">
        <v>23500</v>
      </c>
      <c r="G24" s="61">
        <f>E24+F24</f>
        <v>23500</v>
      </c>
      <c r="H24" s="61"/>
      <c r="I24" s="61">
        <v>23500</v>
      </c>
      <c r="J24" s="61">
        <f>H24+I24</f>
        <v>23500</v>
      </c>
      <c r="K24" s="61">
        <f>H24-E24</f>
        <v>0</v>
      </c>
      <c r="L24" s="61">
        <v>0</v>
      </c>
      <c r="M24" s="61">
        <f>K24+L24</f>
        <v>0</v>
      </c>
    </row>
    <row r="25" spans="1:13" s="14" customFormat="1" ht="14.25" customHeight="1">
      <c r="A25" s="58">
        <v>4</v>
      </c>
      <c r="B25" s="59" t="s">
        <v>110</v>
      </c>
      <c r="C25" s="38"/>
      <c r="D25" s="41"/>
      <c r="E25" s="38"/>
      <c r="F25" s="38"/>
      <c r="G25" s="58"/>
      <c r="H25" s="38"/>
      <c r="I25" s="38"/>
      <c r="J25" s="58"/>
      <c r="K25" s="38"/>
      <c r="L25" s="38"/>
      <c r="M25" s="58"/>
    </row>
    <row r="26" spans="1:13" s="14" customFormat="1" ht="45.75" customHeight="1">
      <c r="A26" s="58"/>
      <c r="B26" s="62" t="s">
        <v>375</v>
      </c>
      <c r="C26" s="38" t="s">
        <v>376</v>
      </c>
      <c r="D26" s="41" t="s">
        <v>374</v>
      </c>
      <c r="E26" s="63"/>
      <c r="F26" s="61">
        <v>100</v>
      </c>
      <c r="G26" s="61">
        <f>E26+F26</f>
        <v>100</v>
      </c>
      <c r="H26" s="61"/>
      <c r="I26" s="61">
        <v>100</v>
      </c>
      <c r="J26" s="61">
        <f>H26+I26</f>
        <v>100</v>
      </c>
      <c r="K26" s="61">
        <f>H26-E26</f>
        <v>0</v>
      </c>
      <c r="L26" s="61">
        <v>0</v>
      </c>
      <c r="M26" s="61">
        <f>K26+L26</f>
        <v>0</v>
      </c>
    </row>
    <row r="27" spans="1:13" ht="24.75" customHeight="1">
      <c r="A27" s="5"/>
      <c r="B27" s="5"/>
      <c r="C27" s="5"/>
      <c r="D27" s="5"/>
      <c r="E27" s="5"/>
      <c r="F27" s="5"/>
      <c r="G27" s="5"/>
      <c r="H27" s="5"/>
      <c r="I27" s="5"/>
      <c r="J27" s="5"/>
      <c r="K27" s="5"/>
      <c r="L27" s="5"/>
      <c r="M27" s="5"/>
    </row>
    <row r="28" spans="1:13" ht="23.25" customHeight="1">
      <c r="A28" s="5"/>
      <c r="B28" s="5"/>
      <c r="C28" s="5"/>
      <c r="D28" s="5"/>
      <c r="E28" s="5"/>
      <c r="F28" s="5"/>
      <c r="G28" s="5"/>
      <c r="H28" s="5"/>
      <c r="I28" s="5"/>
      <c r="J28" s="5"/>
      <c r="K28" s="5"/>
      <c r="L28" s="5"/>
      <c r="M28" s="5"/>
    </row>
    <row r="29" spans="1:12" s="36" customFormat="1" ht="24" customHeight="1">
      <c r="A29" s="20" t="s">
        <v>414</v>
      </c>
      <c r="B29" s="20"/>
      <c r="C29" s="20"/>
      <c r="F29" s="20"/>
      <c r="G29" s="37"/>
      <c r="H29" s="37"/>
      <c r="K29" s="136" t="s">
        <v>415</v>
      </c>
      <c r="L29" s="136"/>
    </row>
    <row r="30" spans="1:12" ht="14.25" customHeight="1">
      <c r="A30" s="8"/>
      <c r="B30" s="5"/>
      <c r="G30" s="138" t="s">
        <v>7</v>
      </c>
      <c r="H30" s="138"/>
      <c r="I30" s="17"/>
      <c r="K30" s="137" t="s">
        <v>8</v>
      </c>
      <c r="L30" s="137"/>
    </row>
  </sheetData>
  <mergeCells count="21">
    <mergeCell ref="K29:L29"/>
    <mergeCell ref="G30:H30"/>
    <mergeCell ref="K30:L30"/>
    <mergeCell ref="A10:M10"/>
    <mergeCell ref="C12:M12"/>
    <mergeCell ref="C13:M13"/>
    <mergeCell ref="A15:A16"/>
    <mergeCell ref="B15:B16"/>
    <mergeCell ref="C15:C16"/>
    <mergeCell ref="D15:D16"/>
    <mergeCell ref="E15:G15"/>
    <mergeCell ref="H15:J15"/>
    <mergeCell ref="K15:M15"/>
    <mergeCell ref="A6:M6"/>
    <mergeCell ref="A7:M7"/>
    <mergeCell ref="A8:M8"/>
    <mergeCell ref="A9:M9"/>
    <mergeCell ref="J1:M1"/>
    <mergeCell ref="J2:M2"/>
    <mergeCell ref="J3:M3"/>
    <mergeCell ref="A5:M5"/>
  </mergeCells>
  <printOptions horizontalCentered="1"/>
  <pageMargins left="0.3937007874015748" right="0.3937007874015748" top="0.7874015748031497" bottom="0.3937007874015748" header="0.5118110236220472" footer="0.5118110236220472"/>
  <pageSetup fitToHeight="1" fitToWidth="1" horizontalDpi="600" verticalDpi="600" orientation="landscape" paperSize="9" scale="76" r:id="rId1"/>
</worksheet>
</file>

<file path=xl/worksheets/sheet18.xml><?xml version="1.0" encoding="utf-8"?>
<worksheet xmlns="http://schemas.openxmlformats.org/spreadsheetml/2006/main" xmlns:r="http://schemas.openxmlformats.org/officeDocument/2006/relationships">
  <sheetPr>
    <pageSetUpPr fitToPage="1"/>
  </sheetPr>
  <dimension ref="A1:J38"/>
  <sheetViews>
    <sheetView tabSelected="1" zoomScalePageLayoutView="0" workbookViewId="0" topLeftCell="C14">
      <selection activeCell="J27" sqref="J27"/>
    </sheetView>
  </sheetViews>
  <sheetFormatPr defaultColWidth="9.00390625" defaultRowHeight="12.75"/>
  <cols>
    <col min="1" max="1" width="4.875" style="0" customWidth="1"/>
    <col min="2" max="2" width="31.25390625" style="0" customWidth="1"/>
    <col min="3" max="3" width="13.375" style="0" customWidth="1"/>
    <col min="4" max="4" width="66.375" style="0" customWidth="1"/>
    <col min="5" max="5" width="13.375" style="0" customWidth="1"/>
    <col min="6" max="6" width="12.625" style="0" customWidth="1"/>
    <col min="7" max="7" width="11.875" style="0" customWidth="1"/>
    <col min="8" max="8" width="12.875" style="0" customWidth="1"/>
    <col min="9" max="9" width="12.75390625" style="0" customWidth="1"/>
    <col min="10" max="10" width="11.625" style="0" customWidth="1"/>
  </cols>
  <sheetData>
    <row r="1" spans="7:10" ht="12.75">
      <c r="G1" s="156" t="s">
        <v>36</v>
      </c>
      <c r="H1" s="156"/>
      <c r="I1" s="156"/>
      <c r="J1" s="156"/>
    </row>
    <row r="2" spans="7:10" ht="12.75">
      <c r="G2" s="156" t="s">
        <v>21</v>
      </c>
      <c r="H2" s="156"/>
      <c r="I2" s="156"/>
      <c r="J2" s="156"/>
    </row>
    <row r="3" spans="7:10" ht="12.75">
      <c r="G3" s="156" t="s">
        <v>22</v>
      </c>
      <c r="H3" s="156"/>
      <c r="I3" s="156"/>
      <c r="J3" s="156"/>
    </row>
    <row r="4" spans="7:10" ht="12.75">
      <c r="G4" s="156"/>
      <c r="H4" s="156"/>
      <c r="I4" s="156"/>
      <c r="J4" s="156"/>
    </row>
    <row r="5" spans="1:10" ht="12.75">
      <c r="A5" s="5"/>
      <c r="B5" s="5"/>
      <c r="C5" s="5"/>
      <c r="D5" s="5"/>
      <c r="E5" s="5"/>
      <c r="F5" s="5"/>
      <c r="G5" s="5"/>
      <c r="H5" s="5"/>
      <c r="I5" s="5"/>
      <c r="J5" s="5"/>
    </row>
    <row r="6" spans="1:10" ht="18.75">
      <c r="A6" s="124" t="s">
        <v>37</v>
      </c>
      <c r="B6" s="124"/>
      <c r="C6" s="124"/>
      <c r="D6" s="124"/>
      <c r="E6" s="124"/>
      <c r="F6" s="124"/>
      <c r="G6" s="124"/>
      <c r="H6" s="124"/>
      <c r="I6" s="124"/>
      <c r="J6" s="124"/>
    </row>
    <row r="7" spans="1:10" ht="24.75" customHeight="1">
      <c r="A7" s="124" t="s">
        <v>345</v>
      </c>
      <c r="B7" s="124"/>
      <c r="C7" s="124"/>
      <c r="D7" s="124"/>
      <c r="E7" s="124"/>
      <c r="F7" s="124"/>
      <c r="G7" s="124"/>
      <c r="H7" s="124"/>
      <c r="I7" s="124"/>
      <c r="J7" s="124"/>
    </row>
    <row r="8" spans="1:10" ht="21" customHeight="1">
      <c r="A8" s="139" t="s">
        <v>38</v>
      </c>
      <c r="B8" s="139"/>
      <c r="C8" s="139"/>
      <c r="D8" s="139"/>
      <c r="E8" s="139"/>
      <c r="F8" s="139"/>
      <c r="G8" s="139"/>
      <c r="H8" s="139"/>
      <c r="I8" s="139"/>
      <c r="J8" s="139"/>
    </row>
    <row r="9" spans="1:10" ht="24.75" customHeight="1">
      <c r="A9" s="140" t="s">
        <v>94</v>
      </c>
      <c r="B9" s="140"/>
      <c r="C9" s="140"/>
      <c r="D9" s="140"/>
      <c r="E9" s="140"/>
      <c r="F9" s="140"/>
      <c r="G9" s="140"/>
      <c r="H9" s="140"/>
      <c r="I9" s="140"/>
      <c r="J9" s="140"/>
    </row>
    <row r="10" spans="1:10" ht="12.75">
      <c r="A10" s="157" t="s">
        <v>0</v>
      </c>
      <c r="B10" s="157"/>
      <c r="C10" s="157"/>
      <c r="D10" s="157"/>
      <c r="E10" s="157"/>
      <c r="F10" s="157"/>
      <c r="G10" s="157"/>
      <c r="H10" s="157"/>
      <c r="I10" s="157"/>
      <c r="J10" s="157"/>
    </row>
    <row r="11" spans="1:10" ht="30.75" customHeight="1">
      <c r="A11" s="147" t="s">
        <v>40</v>
      </c>
      <c r="B11" s="147"/>
      <c r="C11" s="147"/>
      <c r="D11" s="147"/>
      <c r="E11" s="147"/>
      <c r="F11" s="147"/>
      <c r="G11" s="147"/>
      <c r="H11" s="147"/>
      <c r="I11" s="147"/>
      <c r="J11" s="147"/>
    </row>
    <row r="12" spans="1:10" ht="18.75">
      <c r="A12" s="6"/>
      <c r="B12" s="6"/>
      <c r="C12" s="6"/>
      <c r="D12" s="6"/>
      <c r="E12" s="6"/>
      <c r="F12" s="6"/>
      <c r="G12" s="5"/>
      <c r="H12" s="5"/>
      <c r="I12" s="22" t="s">
        <v>19</v>
      </c>
      <c r="J12" s="5"/>
    </row>
    <row r="13" spans="1:10" s="26" customFormat="1" ht="24" customHeight="1">
      <c r="A13" s="154" t="s">
        <v>26</v>
      </c>
      <c r="B13" s="154" t="s">
        <v>346</v>
      </c>
      <c r="C13" s="154" t="s">
        <v>13</v>
      </c>
      <c r="D13" s="154" t="s">
        <v>3</v>
      </c>
      <c r="E13" s="154" t="s">
        <v>10</v>
      </c>
      <c r="F13" s="154"/>
      <c r="G13" s="154"/>
      <c r="H13" s="155" t="s">
        <v>9</v>
      </c>
      <c r="I13" s="155"/>
      <c r="J13" s="155"/>
    </row>
    <row r="14" spans="1:10" s="26" customFormat="1" ht="69.75" customHeight="1">
      <c r="A14" s="154"/>
      <c r="B14" s="154"/>
      <c r="C14" s="154"/>
      <c r="D14" s="154"/>
      <c r="E14" s="24" t="s">
        <v>6</v>
      </c>
      <c r="F14" s="24" t="s">
        <v>11</v>
      </c>
      <c r="G14" s="24" t="s">
        <v>12</v>
      </c>
      <c r="H14" s="24" t="s">
        <v>6</v>
      </c>
      <c r="I14" s="24" t="s">
        <v>11</v>
      </c>
      <c r="J14" s="24" t="s">
        <v>12</v>
      </c>
    </row>
    <row r="15" spans="1:10" ht="15.75">
      <c r="A15" s="88">
        <v>1</v>
      </c>
      <c r="B15" s="88">
        <v>2</v>
      </c>
      <c r="C15" s="88">
        <v>3</v>
      </c>
      <c r="D15" s="88">
        <v>4</v>
      </c>
      <c r="E15" s="88">
        <v>5</v>
      </c>
      <c r="F15" s="88">
        <v>6</v>
      </c>
      <c r="G15" s="88">
        <v>7</v>
      </c>
      <c r="H15" s="88">
        <v>8</v>
      </c>
      <c r="I15" s="88">
        <v>9</v>
      </c>
      <c r="J15" s="88">
        <v>10</v>
      </c>
    </row>
    <row r="16" spans="1:10" s="28" customFormat="1" ht="63" customHeight="1">
      <c r="A16" s="89">
        <v>1</v>
      </c>
      <c r="B16" s="93" t="s">
        <v>347</v>
      </c>
      <c r="C16" s="89">
        <v>1213242</v>
      </c>
      <c r="D16" s="91" t="s">
        <v>120</v>
      </c>
      <c r="E16" s="120">
        <v>41.381</v>
      </c>
      <c r="F16" s="120"/>
      <c r="G16" s="120">
        <f>E16+F16</f>
        <v>41.381</v>
      </c>
      <c r="H16" s="94">
        <v>41.1</v>
      </c>
      <c r="I16" s="120"/>
      <c r="J16" s="94">
        <f>H16+I16</f>
        <v>41.1</v>
      </c>
    </row>
    <row r="17" spans="1:10" s="28" customFormat="1" ht="18" customHeight="1">
      <c r="A17" s="125">
        <v>2</v>
      </c>
      <c r="B17" s="96" t="s">
        <v>348</v>
      </c>
      <c r="C17" s="89"/>
      <c r="D17" s="91" t="s">
        <v>349</v>
      </c>
      <c r="E17" s="92">
        <f>SUM(E19:E26)</f>
        <v>15398.474000000004</v>
      </c>
      <c r="F17" s="92">
        <f>SUM(F19:F26)</f>
        <v>8682.891</v>
      </c>
      <c r="G17" s="92">
        <f aca="true" t="shared" si="0" ref="G17:G28">E17+F17</f>
        <v>24081.365000000005</v>
      </c>
      <c r="H17" s="92">
        <f>SUM(H19:H26)</f>
        <v>15373.32</v>
      </c>
      <c r="I17" s="92">
        <f>SUM(I19:I26)</f>
        <v>8682.888</v>
      </c>
      <c r="J17" s="92">
        <f>H17+I17</f>
        <v>24056.208</v>
      </c>
    </row>
    <row r="18" spans="1:10" s="28" customFormat="1" ht="20.25" customHeight="1">
      <c r="A18" s="126"/>
      <c r="B18" s="158"/>
      <c r="C18" s="89"/>
      <c r="D18" s="91" t="s">
        <v>350</v>
      </c>
      <c r="E18" s="92"/>
      <c r="F18" s="92"/>
      <c r="G18" s="92"/>
      <c r="H18" s="92"/>
      <c r="I18" s="92"/>
      <c r="J18" s="92"/>
    </row>
    <row r="19" spans="1:10" s="28" customFormat="1" ht="33.75" customHeight="1">
      <c r="A19" s="126"/>
      <c r="B19" s="158"/>
      <c r="C19" s="89">
        <v>1216013</v>
      </c>
      <c r="D19" s="91" t="s">
        <v>65</v>
      </c>
      <c r="E19" s="92"/>
      <c r="F19" s="92">
        <v>2988.5</v>
      </c>
      <c r="G19" s="92">
        <f t="shared" si="0"/>
        <v>2988.5</v>
      </c>
      <c r="H19" s="92"/>
      <c r="I19" s="92">
        <v>2988.5</v>
      </c>
      <c r="J19" s="92">
        <f aca="true" t="shared" si="1" ref="J19:J28">H19+I19</f>
        <v>2988.5</v>
      </c>
    </row>
    <row r="20" spans="1:10" s="28" customFormat="1" ht="21.75" customHeight="1">
      <c r="A20" s="126"/>
      <c r="B20" s="158"/>
      <c r="C20" s="89">
        <v>1216015</v>
      </c>
      <c r="D20" s="91" t="s">
        <v>68</v>
      </c>
      <c r="E20" s="92">
        <v>186.992</v>
      </c>
      <c r="F20" s="92">
        <v>999.439</v>
      </c>
      <c r="G20" s="92">
        <f t="shared" si="0"/>
        <v>1186.431</v>
      </c>
      <c r="H20" s="92">
        <v>186.991</v>
      </c>
      <c r="I20" s="92">
        <v>999.439</v>
      </c>
      <c r="J20" s="92">
        <f t="shared" si="1"/>
        <v>1186.43</v>
      </c>
    </row>
    <row r="21" spans="1:10" s="28" customFormat="1" ht="35.25" customHeight="1">
      <c r="A21" s="126"/>
      <c r="B21" s="158"/>
      <c r="C21" s="89">
        <v>1216017</v>
      </c>
      <c r="D21" s="91" t="s">
        <v>351</v>
      </c>
      <c r="E21" s="92">
        <v>159.628</v>
      </c>
      <c r="F21" s="92">
        <v>980.332</v>
      </c>
      <c r="G21" s="92">
        <f t="shared" si="0"/>
        <v>1139.96</v>
      </c>
      <c r="H21" s="94">
        <v>159.3</v>
      </c>
      <c r="I21" s="119">
        <v>980.33</v>
      </c>
      <c r="J21" s="92">
        <f t="shared" si="1"/>
        <v>1139.63</v>
      </c>
    </row>
    <row r="22" spans="1:10" s="28" customFormat="1" ht="21.75" customHeight="1">
      <c r="A22" s="126"/>
      <c r="B22" s="158"/>
      <c r="C22" s="89">
        <v>1216030</v>
      </c>
      <c r="D22" s="91" t="s">
        <v>72</v>
      </c>
      <c r="E22" s="92">
        <v>8165.738000000001</v>
      </c>
      <c r="F22" s="94">
        <v>198</v>
      </c>
      <c r="G22" s="92">
        <f t="shared" si="0"/>
        <v>8363.738000000001</v>
      </c>
      <c r="H22" s="92">
        <v>8140.976999999999</v>
      </c>
      <c r="I22" s="94">
        <v>198</v>
      </c>
      <c r="J22" s="92">
        <f t="shared" si="1"/>
        <v>8338.976999999999</v>
      </c>
    </row>
    <row r="23" spans="1:10" s="28" customFormat="1" ht="21" customHeight="1">
      <c r="A23" s="126"/>
      <c r="B23" s="158"/>
      <c r="C23" s="89">
        <v>1216090</v>
      </c>
      <c r="D23" s="91" t="s">
        <v>79</v>
      </c>
      <c r="E23" s="92">
        <v>96.031</v>
      </c>
      <c r="F23" s="92"/>
      <c r="G23" s="92">
        <f t="shared" si="0"/>
        <v>96.031</v>
      </c>
      <c r="H23" s="92">
        <v>95.991</v>
      </c>
      <c r="I23" s="92"/>
      <c r="J23" s="92">
        <f t="shared" si="1"/>
        <v>95.991</v>
      </c>
    </row>
    <row r="24" spans="1:10" s="28" customFormat="1" ht="21" customHeight="1">
      <c r="A24" s="126"/>
      <c r="B24" s="158"/>
      <c r="C24" s="89">
        <v>1217426</v>
      </c>
      <c r="D24" s="91" t="s">
        <v>80</v>
      </c>
      <c r="E24" s="92">
        <v>3370.236</v>
      </c>
      <c r="F24" s="92"/>
      <c r="G24" s="92">
        <f t="shared" si="0"/>
        <v>3370.236</v>
      </c>
      <c r="H24" s="92">
        <v>3370.236</v>
      </c>
      <c r="I24" s="92"/>
      <c r="J24" s="92">
        <f t="shared" si="1"/>
        <v>3370.236</v>
      </c>
    </row>
    <row r="25" spans="1:10" s="28" customFormat="1" ht="36.75" customHeight="1">
      <c r="A25" s="126"/>
      <c r="B25" s="158"/>
      <c r="C25" s="89">
        <v>1217461</v>
      </c>
      <c r="D25" s="91" t="s">
        <v>83</v>
      </c>
      <c r="E25" s="92">
        <v>3419.849</v>
      </c>
      <c r="F25" s="92">
        <v>2516.62</v>
      </c>
      <c r="G25" s="92">
        <f t="shared" si="0"/>
        <v>5936.469</v>
      </c>
      <c r="H25" s="92">
        <v>3419.825</v>
      </c>
      <c r="I25" s="92">
        <v>2516.619</v>
      </c>
      <c r="J25" s="92">
        <f t="shared" si="1"/>
        <v>5936.4439999999995</v>
      </c>
    </row>
    <row r="26" spans="1:10" s="28" customFormat="1" ht="20.25" customHeight="1">
      <c r="A26" s="95"/>
      <c r="B26" s="159"/>
      <c r="C26" s="89">
        <v>1217670</v>
      </c>
      <c r="D26" s="91" t="s">
        <v>353</v>
      </c>
      <c r="E26" s="92"/>
      <c r="F26" s="94">
        <v>1000</v>
      </c>
      <c r="G26" s="94">
        <f t="shared" si="0"/>
        <v>1000</v>
      </c>
      <c r="H26" s="92"/>
      <c r="I26" s="94">
        <v>1000</v>
      </c>
      <c r="J26" s="94">
        <f t="shared" si="1"/>
        <v>1000</v>
      </c>
    </row>
    <row r="27" spans="1:10" s="28" customFormat="1" ht="79.5" customHeight="1">
      <c r="A27" s="121">
        <v>3</v>
      </c>
      <c r="B27" s="167" t="s">
        <v>417</v>
      </c>
      <c r="C27" s="89">
        <v>1216030</v>
      </c>
      <c r="D27" s="91" t="s">
        <v>72</v>
      </c>
      <c r="E27" s="94">
        <v>100</v>
      </c>
      <c r="F27" s="94"/>
      <c r="G27" s="94">
        <f t="shared" si="0"/>
        <v>100</v>
      </c>
      <c r="H27" s="92">
        <v>99.68</v>
      </c>
      <c r="I27" s="94"/>
      <c r="J27" s="119">
        <f t="shared" si="1"/>
        <v>99.68</v>
      </c>
    </row>
    <row r="28" spans="1:10" s="28" customFormat="1" ht="132" customHeight="1">
      <c r="A28" s="89">
        <v>4</v>
      </c>
      <c r="B28" s="90" t="s">
        <v>352</v>
      </c>
      <c r="C28" s="89">
        <v>1217640</v>
      </c>
      <c r="D28" s="91" t="s">
        <v>86</v>
      </c>
      <c r="E28" s="92">
        <v>98.165</v>
      </c>
      <c r="F28" s="92"/>
      <c r="G28" s="92">
        <f t="shared" si="0"/>
        <v>98.165</v>
      </c>
      <c r="H28" s="92">
        <v>98.164</v>
      </c>
      <c r="I28" s="92"/>
      <c r="J28" s="92">
        <f t="shared" si="1"/>
        <v>98.164</v>
      </c>
    </row>
    <row r="29" spans="1:10" ht="26.25" customHeight="1">
      <c r="A29" s="5"/>
      <c r="B29" s="5"/>
      <c r="C29" s="5"/>
      <c r="D29" s="5"/>
      <c r="E29" s="5"/>
      <c r="F29" s="5"/>
      <c r="G29" s="5"/>
      <c r="H29" s="5"/>
      <c r="I29" s="5"/>
      <c r="J29" s="5"/>
    </row>
    <row r="30" spans="1:10" ht="26.25" customHeight="1">
      <c r="A30" s="5"/>
      <c r="B30" s="5"/>
      <c r="C30" s="5"/>
      <c r="D30" s="5"/>
      <c r="E30" s="5"/>
      <c r="F30" s="5"/>
      <c r="G30" s="5"/>
      <c r="H30" s="5"/>
      <c r="I30" s="5"/>
      <c r="J30" s="5"/>
    </row>
    <row r="31" spans="1:10" ht="18.75" customHeight="1">
      <c r="A31" s="5"/>
      <c r="B31" s="5"/>
      <c r="C31" s="5"/>
      <c r="D31" s="5"/>
      <c r="E31" s="5"/>
      <c r="F31" s="5"/>
      <c r="G31" s="5"/>
      <c r="H31" s="5"/>
      <c r="I31" s="5"/>
      <c r="J31" s="5"/>
    </row>
    <row r="32" spans="1:10" ht="15.75" customHeight="1">
      <c r="A32" s="5"/>
      <c r="B32" s="5"/>
      <c r="C32" s="5"/>
      <c r="D32" s="5"/>
      <c r="E32" s="5"/>
      <c r="F32" s="5"/>
      <c r="G32" s="5"/>
      <c r="H32" s="5"/>
      <c r="I32" s="5"/>
      <c r="J32" s="5"/>
    </row>
    <row r="33" spans="1:10" ht="26.25" customHeight="1">
      <c r="A33" s="5"/>
      <c r="B33" s="5"/>
      <c r="C33" s="5"/>
      <c r="D33" s="5"/>
      <c r="E33" s="5"/>
      <c r="F33" s="5"/>
      <c r="G33" s="5"/>
      <c r="H33" s="5"/>
      <c r="I33" s="5"/>
      <c r="J33" s="5"/>
    </row>
    <row r="34" spans="1:7" s="36" customFormat="1" ht="24" customHeight="1">
      <c r="A34" s="20" t="s">
        <v>414</v>
      </c>
      <c r="B34" s="20"/>
      <c r="C34" s="20"/>
      <c r="D34" s="37"/>
      <c r="F34" s="136" t="s">
        <v>415</v>
      </c>
      <c r="G34" s="136"/>
    </row>
    <row r="35" spans="1:7" ht="14.25" customHeight="1">
      <c r="A35" s="8"/>
      <c r="B35" s="5"/>
      <c r="D35" s="57" t="s">
        <v>7</v>
      </c>
      <c r="E35" s="5"/>
      <c r="F35" s="137" t="s">
        <v>8</v>
      </c>
      <c r="G35" s="137"/>
    </row>
    <row r="36" spans="1:10" ht="12.75">
      <c r="A36" s="5"/>
      <c r="B36" s="5"/>
      <c r="C36" s="5"/>
      <c r="D36" s="5"/>
      <c r="E36" s="5"/>
      <c r="F36" s="5"/>
      <c r="G36" s="5"/>
      <c r="H36" s="5"/>
      <c r="I36" s="5"/>
      <c r="J36" s="5"/>
    </row>
    <row r="37" spans="1:10" ht="12.75">
      <c r="A37" s="5"/>
      <c r="B37" s="5"/>
      <c r="C37" s="5"/>
      <c r="D37" s="5"/>
      <c r="E37" s="5"/>
      <c r="F37" s="5"/>
      <c r="G37" s="5"/>
      <c r="H37" s="5"/>
      <c r="I37" s="5"/>
      <c r="J37" s="5"/>
    </row>
    <row r="38" spans="1:10" ht="12.75">
      <c r="A38" s="5"/>
      <c r="B38" s="5"/>
      <c r="C38" s="5"/>
      <c r="D38" s="5"/>
      <c r="G38" s="5"/>
      <c r="H38" s="5"/>
      <c r="I38" s="5"/>
      <c r="J38" s="5"/>
    </row>
  </sheetData>
  <sheetProtection/>
  <mergeCells count="20">
    <mergeCell ref="F34:G34"/>
    <mergeCell ref="F35:G35"/>
    <mergeCell ref="A6:J6"/>
    <mergeCell ref="A7:J7"/>
    <mergeCell ref="A17:A26"/>
    <mergeCell ref="B17:B26"/>
    <mergeCell ref="E13:G13"/>
    <mergeCell ref="H13:J13"/>
    <mergeCell ref="G1:J1"/>
    <mergeCell ref="G2:J2"/>
    <mergeCell ref="A8:J8"/>
    <mergeCell ref="A9:J9"/>
    <mergeCell ref="A10:J10"/>
    <mergeCell ref="A11:J11"/>
    <mergeCell ref="G3:J3"/>
    <mergeCell ref="G4:J4"/>
    <mergeCell ref="A13:A14"/>
    <mergeCell ref="B13:B14"/>
    <mergeCell ref="C13:C14"/>
    <mergeCell ref="D13:D14"/>
  </mergeCells>
  <printOptions/>
  <pageMargins left="0.35433070866141736" right="0.35433070866141736" top="0.7874015748031497" bottom="0.3937007874015748" header="0.5118110236220472" footer="0.5118110236220472"/>
  <pageSetup fitToHeight="7" fitToWidth="1" horizontalDpi="600" verticalDpi="600" orientation="landscape" paperSize="9" scale="74" r:id="rId1"/>
</worksheet>
</file>

<file path=xl/worksheets/sheet19.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1">
      <selection activeCell="A5" sqref="A5:I5"/>
    </sheetView>
  </sheetViews>
  <sheetFormatPr defaultColWidth="9.00390625" defaultRowHeight="12.75" outlineLevelCol="1"/>
  <cols>
    <col min="1" max="1" width="16.75390625" style="0" customWidth="1"/>
    <col min="2" max="2" width="63.125" style="0" customWidth="1"/>
    <col min="3" max="3" width="47.75390625" style="0" customWidth="1" outlineLevel="1"/>
    <col min="4" max="4" width="13.125" style="0" customWidth="1"/>
    <col min="5" max="5" width="15.25390625" style="0" customWidth="1"/>
    <col min="6" max="6" width="13.125" style="0" customWidth="1"/>
    <col min="7" max="7" width="13.375" style="0" customWidth="1"/>
    <col min="8" max="8" width="15.375" style="0" customWidth="1"/>
    <col min="9" max="9" width="16.375" style="0" bestFit="1" customWidth="1"/>
  </cols>
  <sheetData>
    <row r="1" spans="7:9" ht="12.75">
      <c r="G1" s="156" t="s">
        <v>34</v>
      </c>
      <c r="H1" s="156"/>
      <c r="I1" s="156"/>
    </row>
    <row r="2" spans="7:9" ht="12.75">
      <c r="G2" s="156" t="s">
        <v>21</v>
      </c>
      <c r="H2" s="156"/>
      <c r="I2" s="156"/>
    </row>
    <row r="3" spans="7:9" ht="12.75">
      <c r="G3" s="156" t="s">
        <v>22</v>
      </c>
      <c r="H3" s="156"/>
      <c r="I3" s="156"/>
    </row>
    <row r="5" spans="1:9" ht="61.5" customHeight="1">
      <c r="A5" s="139" t="s">
        <v>35</v>
      </c>
      <c r="B5" s="139"/>
      <c r="C5" s="139"/>
      <c r="D5" s="139"/>
      <c r="E5" s="139"/>
      <c r="F5" s="139"/>
      <c r="G5" s="139"/>
      <c r="H5" s="139"/>
      <c r="I5" s="139"/>
    </row>
    <row r="6" spans="1:11" ht="18.75" customHeight="1">
      <c r="A6" s="140" t="s">
        <v>94</v>
      </c>
      <c r="B6" s="140"/>
      <c r="C6" s="140"/>
      <c r="D6" s="140"/>
      <c r="E6" s="140"/>
      <c r="F6" s="140"/>
      <c r="G6" s="140"/>
      <c r="H6" s="140"/>
      <c r="I6" s="140"/>
      <c r="J6" s="4"/>
      <c r="K6" s="4"/>
    </row>
    <row r="7" spans="1:11" ht="13.5" customHeight="1">
      <c r="A7" s="157" t="s">
        <v>0</v>
      </c>
      <c r="B7" s="157"/>
      <c r="C7" s="157"/>
      <c r="D7" s="157"/>
      <c r="E7" s="157"/>
      <c r="F7" s="157"/>
      <c r="G7" s="157"/>
      <c r="H7" s="157"/>
      <c r="I7" s="157"/>
      <c r="J7" s="2"/>
      <c r="K7" s="2"/>
    </row>
    <row r="8" spans="1:11" ht="21" customHeight="1">
      <c r="A8" s="129" t="s">
        <v>40</v>
      </c>
      <c r="B8" s="129"/>
      <c r="C8" s="129"/>
      <c r="D8" s="129"/>
      <c r="E8" s="129"/>
      <c r="F8" s="129"/>
      <c r="G8" s="129"/>
      <c r="H8" s="129"/>
      <c r="I8" s="129"/>
      <c r="J8" s="3"/>
      <c r="K8" s="3"/>
    </row>
    <row r="9" spans="1:9" ht="18.75">
      <c r="A9" s="6"/>
      <c r="B9" s="6"/>
      <c r="C9" s="6"/>
      <c r="D9" s="6"/>
      <c r="E9" s="6"/>
      <c r="F9" s="5"/>
      <c r="G9" s="5"/>
      <c r="H9" s="5"/>
      <c r="I9" s="22" t="s">
        <v>4</v>
      </c>
    </row>
    <row r="10" spans="1:9" ht="35.25" customHeight="1">
      <c r="A10" s="154" t="s">
        <v>13</v>
      </c>
      <c r="B10" s="163" t="s">
        <v>15</v>
      </c>
      <c r="C10" s="154" t="s">
        <v>3</v>
      </c>
      <c r="D10" s="154" t="s">
        <v>10</v>
      </c>
      <c r="E10" s="154"/>
      <c r="F10" s="154"/>
      <c r="G10" s="155" t="s">
        <v>9</v>
      </c>
      <c r="H10" s="155"/>
      <c r="I10" s="155"/>
    </row>
    <row r="11" spans="1:9" ht="75" customHeight="1">
      <c r="A11" s="154"/>
      <c r="B11" s="164"/>
      <c r="C11" s="154"/>
      <c r="D11" s="24" t="s">
        <v>6</v>
      </c>
      <c r="E11" s="24" t="s">
        <v>11</v>
      </c>
      <c r="F11" s="24" t="s">
        <v>12</v>
      </c>
      <c r="G11" s="24" t="s">
        <v>6</v>
      </c>
      <c r="H11" s="24" t="s">
        <v>11</v>
      </c>
      <c r="I11" s="24" t="s">
        <v>12</v>
      </c>
    </row>
    <row r="12" spans="1:9" ht="12.75">
      <c r="A12" s="7">
        <v>1</v>
      </c>
      <c r="B12" s="7">
        <v>2</v>
      </c>
      <c r="C12" s="7">
        <v>3</v>
      </c>
      <c r="D12" s="7">
        <v>4</v>
      </c>
      <c r="E12" s="7">
        <v>5</v>
      </c>
      <c r="F12" s="7">
        <v>6</v>
      </c>
      <c r="G12" s="7">
        <v>7</v>
      </c>
      <c r="H12" s="7">
        <v>8</v>
      </c>
      <c r="I12" s="7">
        <v>9</v>
      </c>
    </row>
    <row r="13" spans="1:9" ht="32.25" customHeight="1">
      <c r="A13" s="97">
        <v>1216013</v>
      </c>
      <c r="B13" s="98" t="s">
        <v>354</v>
      </c>
      <c r="C13" s="93" t="s">
        <v>61</v>
      </c>
      <c r="D13" s="101">
        <v>0</v>
      </c>
      <c r="E13" s="103">
        <f>(2988500-38390)/1000</f>
        <v>2950.11</v>
      </c>
      <c r="F13" s="102">
        <f>SUM(D13:E13)</f>
        <v>2950.11</v>
      </c>
      <c r="G13" s="101">
        <v>0</v>
      </c>
      <c r="H13" s="103">
        <v>2950.11</v>
      </c>
      <c r="I13" s="102">
        <f>SUM(G13:H13)</f>
        <v>2950.11</v>
      </c>
    </row>
    <row r="14" spans="1:9" ht="37.5" customHeight="1">
      <c r="A14" s="97" t="s">
        <v>129</v>
      </c>
      <c r="B14" s="98" t="s">
        <v>355</v>
      </c>
      <c r="C14" s="93" t="s">
        <v>61</v>
      </c>
      <c r="D14" s="101">
        <v>0</v>
      </c>
      <c r="E14" s="103">
        <v>14.5</v>
      </c>
      <c r="F14" s="102">
        <f aca="true" t="shared" si="0" ref="F14:F26">SUM(D14:E14)</f>
        <v>14.5</v>
      </c>
      <c r="G14" s="101">
        <v>0</v>
      </c>
      <c r="H14" s="103">
        <v>14.5</v>
      </c>
      <c r="I14" s="102">
        <f aca="true" t="shared" si="1" ref="I14:I26">SUM(G14:H14)</f>
        <v>14.5</v>
      </c>
    </row>
    <row r="15" spans="1:9" ht="28.5" customHeight="1">
      <c r="A15" s="97" t="s">
        <v>129</v>
      </c>
      <c r="B15" s="98" t="s">
        <v>356</v>
      </c>
      <c r="C15" s="93" t="s">
        <v>61</v>
      </c>
      <c r="D15" s="101">
        <v>0</v>
      </c>
      <c r="E15" s="103">
        <v>23.89</v>
      </c>
      <c r="F15" s="102">
        <f t="shared" si="0"/>
        <v>23.89</v>
      </c>
      <c r="G15" s="101">
        <v>0</v>
      </c>
      <c r="H15" s="103">
        <v>23.89</v>
      </c>
      <c r="I15" s="102">
        <f t="shared" si="1"/>
        <v>23.89</v>
      </c>
    </row>
    <row r="16" spans="1:9" ht="111" customHeight="1">
      <c r="A16" s="97" t="s">
        <v>143</v>
      </c>
      <c r="B16" s="99" t="s">
        <v>357</v>
      </c>
      <c r="C16" s="93" t="s">
        <v>68</v>
      </c>
      <c r="D16" s="101">
        <v>0</v>
      </c>
      <c r="E16" s="103">
        <v>490.706</v>
      </c>
      <c r="F16" s="102">
        <f t="shared" si="0"/>
        <v>490.706</v>
      </c>
      <c r="G16" s="101">
        <v>0</v>
      </c>
      <c r="H16" s="103">
        <f>(2100+215368.74+172444.98+96953.43+2880+958.85)/1000</f>
        <v>490.70599999999996</v>
      </c>
      <c r="I16" s="102">
        <f t="shared" si="1"/>
        <v>490.70599999999996</v>
      </c>
    </row>
    <row r="17" spans="1:9" ht="100.5" customHeight="1">
      <c r="A17" s="97" t="s">
        <v>143</v>
      </c>
      <c r="B17" s="99" t="s">
        <v>358</v>
      </c>
      <c r="C17" s="93" t="s">
        <v>68</v>
      </c>
      <c r="D17" s="101">
        <v>0</v>
      </c>
      <c r="E17" s="103">
        <f>(347602-258)/1000</f>
        <v>347.344</v>
      </c>
      <c r="F17" s="102">
        <f t="shared" si="0"/>
        <v>347.344</v>
      </c>
      <c r="G17" s="101">
        <v>0</v>
      </c>
      <c r="H17" s="103">
        <f>(2040+121096.75+152740.73+68459.38+1200+1807.05)/1000</f>
        <v>347.34391</v>
      </c>
      <c r="I17" s="102">
        <f t="shared" si="1"/>
        <v>347.34391</v>
      </c>
    </row>
    <row r="18" spans="1:9" ht="50.25" customHeight="1">
      <c r="A18" s="97" t="s">
        <v>143</v>
      </c>
      <c r="B18" s="98" t="s">
        <v>359</v>
      </c>
      <c r="C18" s="93" t="s">
        <v>68</v>
      </c>
      <c r="D18" s="101">
        <v>0</v>
      </c>
      <c r="E18" s="103">
        <f>(161642-253)/1000</f>
        <v>161.389</v>
      </c>
      <c r="F18" s="102">
        <f t="shared" si="0"/>
        <v>161.389</v>
      </c>
      <c r="G18" s="101">
        <v>0</v>
      </c>
      <c r="H18" s="103">
        <f>(70290.44+57515.86+33582.23)/1000</f>
        <v>161.38853</v>
      </c>
      <c r="I18" s="102">
        <f t="shared" si="1"/>
        <v>161.38853</v>
      </c>
    </row>
    <row r="19" spans="1:9" ht="35.25" customHeight="1">
      <c r="A19" s="97" t="s">
        <v>167</v>
      </c>
      <c r="B19" s="98" t="s">
        <v>360</v>
      </c>
      <c r="C19" s="93" t="s">
        <v>70</v>
      </c>
      <c r="D19" s="101">
        <v>0</v>
      </c>
      <c r="E19" s="103">
        <f>(205500-53340)/1000</f>
        <v>152.16</v>
      </c>
      <c r="F19" s="102">
        <f t="shared" si="0"/>
        <v>152.16</v>
      </c>
      <c r="G19" s="101">
        <v>0</v>
      </c>
      <c r="H19" s="103">
        <f>(17857.2+43909.62+5467.52+84924.43)/1000</f>
        <v>152.15877000000003</v>
      </c>
      <c r="I19" s="102">
        <f t="shared" si="1"/>
        <v>152.15877000000003</v>
      </c>
    </row>
    <row r="20" spans="1:9" ht="50.25" customHeight="1">
      <c r="A20" s="97" t="s">
        <v>167</v>
      </c>
      <c r="B20" s="98" t="s">
        <v>361</v>
      </c>
      <c r="C20" s="93" t="s">
        <v>70</v>
      </c>
      <c r="D20" s="101">
        <v>0</v>
      </c>
      <c r="E20" s="103">
        <f>(20000-512+17000)/1000</f>
        <v>36.488</v>
      </c>
      <c r="F20" s="102">
        <f t="shared" si="0"/>
        <v>36.488</v>
      </c>
      <c r="G20" s="101">
        <v>0</v>
      </c>
      <c r="H20" s="103">
        <f>(19487.8+17000)/1000</f>
        <v>36.4878</v>
      </c>
      <c r="I20" s="102">
        <f t="shared" si="1"/>
        <v>36.4878</v>
      </c>
    </row>
    <row r="21" spans="1:9" ht="36.75" customHeight="1">
      <c r="A21" s="97" t="s">
        <v>167</v>
      </c>
      <c r="B21" s="98" t="s">
        <v>362</v>
      </c>
      <c r="C21" s="93" t="s">
        <v>70</v>
      </c>
      <c r="D21" s="101">
        <v>0</v>
      </c>
      <c r="E21" s="103">
        <f>(615000-28816)/1000</f>
        <v>586.184</v>
      </c>
      <c r="F21" s="102">
        <f t="shared" si="0"/>
        <v>586.184</v>
      </c>
      <c r="G21" s="101">
        <v>0</v>
      </c>
      <c r="H21" s="103">
        <f>(17857.2+1185.03+390139.94+1445.48+122073.94+43055.56+10425.99)/1000</f>
        <v>586.1831399999999</v>
      </c>
      <c r="I21" s="102">
        <f t="shared" si="1"/>
        <v>586.1831399999999</v>
      </c>
    </row>
    <row r="22" spans="1:9" ht="20.25" customHeight="1">
      <c r="A22" s="97" t="s">
        <v>191</v>
      </c>
      <c r="B22" s="98" t="s">
        <v>363</v>
      </c>
      <c r="C22" s="100" t="s">
        <v>72</v>
      </c>
      <c r="D22" s="101">
        <v>0</v>
      </c>
      <c r="E22" s="103">
        <v>198</v>
      </c>
      <c r="F22" s="102">
        <f t="shared" si="0"/>
        <v>198</v>
      </c>
      <c r="G22" s="101">
        <v>0</v>
      </c>
      <c r="H22" s="103">
        <v>197.99998</v>
      </c>
      <c r="I22" s="102">
        <f t="shared" si="1"/>
        <v>197.99998</v>
      </c>
    </row>
    <row r="23" spans="1:9" ht="45" customHeight="1">
      <c r="A23" s="97" t="s">
        <v>301</v>
      </c>
      <c r="B23" s="98" t="s">
        <v>364</v>
      </c>
      <c r="C23" s="93" t="s">
        <v>83</v>
      </c>
      <c r="D23" s="101">
        <v>0</v>
      </c>
      <c r="E23" s="103">
        <f>(1490000-14318)/1000</f>
        <v>1475.682</v>
      </c>
      <c r="F23" s="102">
        <f t="shared" si="0"/>
        <v>1475.682</v>
      </c>
      <c r="G23" s="101">
        <v>0</v>
      </c>
      <c r="H23" s="103">
        <f>(6818.4+433657.43+1033358.88+1846.8)/1000</f>
        <v>1475.6815100000001</v>
      </c>
      <c r="I23" s="102">
        <f t="shared" si="1"/>
        <v>1475.6815100000001</v>
      </c>
    </row>
    <row r="24" spans="1:9" ht="48.75" customHeight="1">
      <c r="A24" s="97" t="s">
        <v>301</v>
      </c>
      <c r="B24" s="98" t="s">
        <v>365</v>
      </c>
      <c r="C24" s="93" t="s">
        <v>83</v>
      </c>
      <c r="D24" s="101">
        <v>0</v>
      </c>
      <c r="E24" s="103">
        <f>(1000000-9062)/1000</f>
        <v>990.938</v>
      </c>
      <c r="F24" s="102">
        <f t="shared" si="0"/>
        <v>990.938</v>
      </c>
      <c r="G24" s="101">
        <v>0</v>
      </c>
      <c r="H24" s="103">
        <v>990.93719</v>
      </c>
      <c r="I24" s="102">
        <f t="shared" si="1"/>
        <v>990.93719</v>
      </c>
    </row>
    <row r="25" spans="1:9" ht="50.25" customHeight="1">
      <c r="A25" s="97" t="s">
        <v>301</v>
      </c>
      <c r="B25" s="98" t="s">
        <v>366</v>
      </c>
      <c r="C25" s="93" t="s">
        <v>83</v>
      </c>
      <c r="D25" s="101">
        <v>0</v>
      </c>
      <c r="E25" s="103">
        <f>(2288000-2238000)/1000</f>
        <v>50</v>
      </c>
      <c r="F25" s="102">
        <f t="shared" si="0"/>
        <v>50</v>
      </c>
      <c r="G25" s="101">
        <v>0</v>
      </c>
      <c r="H25" s="103">
        <v>50</v>
      </c>
      <c r="I25" s="102">
        <f t="shared" si="1"/>
        <v>50</v>
      </c>
    </row>
    <row r="26" spans="1:9" ht="30.75" customHeight="1">
      <c r="A26" s="97" t="s">
        <v>367</v>
      </c>
      <c r="B26" s="99" t="s">
        <v>368</v>
      </c>
      <c r="C26" s="93" t="s">
        <v>353</v>
      </c>
      <c r="D26" s="101">
        <v>0</v>
      </c>
      <c r="E26" s="103">
        <v>1000</v>
      </c>
      <c r="F26" s="102">
        <f t="shared" si="0"/>
        <v>1000</v>
      </c>
      <c r="G26" s="101">
        <v>0</v>
      </c>
      <c r="H26" s="103">
        <v>1000</v>
      </c>
      <c r="I26" s="102">
        <f t="shared" si="1"/>
        <v>1000</v>
      </c>
    </row>
    <row r="27" spans="1:9" ht="26.25" customHeight="1">
      <c r="A27" s="160" t="s">
        <v>14</v>
      </c>
      <c r="B27" s="161"/>
      <c r="C27" s="162"/>
      <c r="D27" s="101">
        <f aca="true" t="shared" si="2" ref="D27:I27">SUM(D13:D26)</f>
        <v>0</v>
      </c>
      <c r="E27" s="102">
        <f t="shared" si="2"/>
        <v>8477.391</v>
      </c>
      <c r="F27" s="102">
        <f t="shared" si="2"/>
        <v>8477.391</v>
      </c>
      <c r="G27" s="101">
        <f t="shared" si="2"/>
        <v>0</v>
      </c>
      <c r="H27" s="102">
        <f t="shared" si="2"/>
        <v>8477.38683</v>
      </c>
      <c r="I27" s="102">
        <f t="shared" si="2"/>
        <v>8477.38683</v>
      </c>
    </row>
    <row r="28" spans="1:9" ht="30" customHeight="1">
      <c r="A28" s="5"/>
      <c r="B28" s="5"/>
      <c r="C28" s="5"/>
      <c r="D28" s="5"/>
      <c r="E28" s="5"/>
      <c r="F28" s="5"/>
      <c r="G28" s="5"/>
      <c r="H28" s="5"/>
      <c r="I28" s="5"/>
    </row>
    <row r="29" spans="1:9" ht="21" customHeight="1">
      <c r="A29" s="5"/>
      <c r="B29" s="5"/>
      <c r="C29" s="5"/>
      <c r="D29" s="5"/>
      <c r="E29" s="5"/>
      <c r="F29" s="5"/>
      <c r="G29" s="5"/>
      <c r="H29" s="5"/>
      <c r="I29" s="5"/>
    </row>
    <row r="30" spans="2:9" s="36" customFormat="1" ht="24" customHeight="1">
      <c r="B30" s="20" t="s">
        <v>414</v>
      </c>
      <c r="C30" s="20"/>
      <c r="D30" s="165"/>
      <c r="E30" s="165"/>
      <c r="H30" s="136" t="s">
        <v>415</v>
      </c>
      <c r="I30" s="136"/>
    </row>
    <row r="31" spans="1:9" ht="14.25" customHeight="1">
      <c r="A31" s="8"/>
      <c r="B31" s="5"/>
      <c r="D31" s="166" t="s">
        <v>7</v>
      </c>
      <c r="E31" s="166"/>
      <c r="H31" s="137" t="s">
        <v>8</v>
      </c>
      <c r="I31" s="137"/>
    </row>
    <row r="32" spans="1:9" ht="12.75">
      <c r="A32" s="5"/>
      <c r="B32" s="5"/>
      <c r="C32" s="5"/>
      <c r="D32" s="5"/>
      <c r="E32" s="5"/>
      <c r="F32" s="5"/>
      <c r="G32" s="5"/>
      <c r="H32" s="5"/>
      <c r="I32" s="5"/>
    </row>
    <row r="33" spans="1:9" ht="12.75">
      <c r="A33" s="5"/>
      <c r="B33" s="5"/>
      <c r="C33" s="5"/>
      <c r="D33" s="5"/>
      <c r="E33" s="5"/>
      <c r="F33" s="5"/>
      <c r="G33" s="5"/>
      <c r="H33" s="5"/>
      <c r="I33" s="5"/>
    </row>
  </sheetData>
  <sheetProtection/>
  <mergeCells count="17">
    <mergeCell ref="H30:I30"/>
    <mergeCell ref="H31:I31"/>
    <mergeCell ref="D30:E30"/>
    <mergeCell ref="G3:I3"/>
    <mergeCell ref="D31:E31"/>
    <mergeCell ref="D10:F10"/>
    <mergeCell ref="G10:I10"/>
    <mergeCell ref="G1:I1"/>
    <mergeCell ref="G2:I2"/>
    <mergeCell ref="A27:C27"/>
    <mergeCell ref="B10:B11"/>
    <mergeCell ref="A5:I5"/>
    <mergeCell ref="A6:I6"/>
    <mergeCell ref="A7:I7"/>
    <mergeCell ref="A8:I8"/>
    <mergeCell ref="A10:A11"/>
    <mergeCell ref="C10:C11"/>
  </mergeCells>
  <printOptions/>
  <pageMargins left="0.35433070866141736" right="0.3937007874015748" top="0.7086614173228347" bottom="0.3937007874015748" header="0.5118110236220472" footer="0.5118110236220472"/>
  <pageSetup fitToHeight="9"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dimension ref="A1:M37"/>
  <sheetViews>
    <sheetView zoomScalePageLayoutView="0" workbookViewId="0" topLeftCell="A13">
      <selection activeCell="A18" sqref="A18:IV18"/>
    </sheetView>
  </sheetViews>
  <sheetFormatPr defaultColWidth="9.00390625" defaultRowHeight="12.75"/>
  <cols>
    <col min="1" max="1" width="4.00390625" style="0" customWidth="1"/>
    <col min="2" max="2" width="38.25390625" style="0" customWidth="1"/>
    <col min="3" max="3" width="9.75390625" style="0" customWidth="1"/>
    <col min="4" max="4" width="14.125" style="0" customWidth="1"/>
    <col min="5" max="5" width="10.75390625" style="0" customWidth="1"/>
    <col min="6" max="6" width="12.625" style="0" customWidth="1"/>
    <col min="7" max="7" width="10.625" style="0" customWidth="1"/>
    <col min="8" max="8" width="9.875" style="0" customWidth="1"/>
    <col min="9" max="9" width="13.125" style="0" customWidth="1"/>
    <col min="10" max="10" width="9.75390625" style="0" customWidth="1"/>
    <col min="11" max="11" width="11.125" style="0" customWidth="1"/>
    <col min="12" max="12" width="13.00390625" style="0" customWidth="1"/>
    <col min="13" max="13" width="9.625" style="0" customWidth="1"/>
  </cols>
  <sheetData>
    <row r="1" spans="1:13" s="14" customFormat="1" ht="21" customHeight="1">
      <c r="A1" s="35"/>
      <c r="B1" s="35"/>
      <c r="C1" s="35"/>
      <c r="D1" s="35"/>
      <c r="E1" s="35"/>
      <c r="F1" s="35"/>
      <c r="G1" s="35"/>
      <c r="H1" s="35"/>
      <c r="I1" s="35"/>
      <c r="J1" s="152" t="s">
        <v>20</v>
      </c>
      <c r="K1" s="152"/>
      <c r="L1" s="152"/>
      <c r="M1" s="152"/>
    </row>
    <row r="2" spans="1:13" s="14" customFormat="1" ht="18" customHeight="1">
      <c r="A2" s="35"/>
      <c r="B2" s="35"/>
      <c r="C2" s="35"/>
      <c r="D2" s="35"/>
      <c r="E2" s="35"/>
      <c r="F2" s="35"/>
      <c r="G2" s="35"/>
      <c r="H2" s="35"/>
      <c r="I2" s="35"/>
      <c r="J2" s="152" t="s">
        <v>21</v>
      </c>
      <c r="K2" s="152"/>
      <c r="L2" s="152"/>
      <c r="M2" s="152"/>
    </row>
    <row r="3" spans="1:13" s="14" customFormat="1" ht="20.25" customHeight="1">
      <c r="A3" s="35"/>
      <c r="B3" s="35"/>
      <c r="C3" s="35"/>
      <c r="D3" s="35"/>
      <c r="E3" s="35"/>
      <c r="F3" s="35"/>
      <c r="G3" s="35"/>
      <c r="H3" s="35"/>
      <c r="I3" s="35"/>
      <c r="J3" s="152" t="s">
        <v>22</v>
      </c>
      <c r="K3" s="152"/>
      <c r="L3" s="152"/>
      <c r="M3" s="152"/>
    </row>
    <row r="4" spans="1:13" ht="12.75">
      <c r="A4" s="5"/>
      <c r="B4" s="5"/>
      <c r="C4" s="5"/>
      <c r="D4" s="5"/>
      <c r="E4" s="5"/>
      <c r="F4" s="5"/>
      <c r="G4" s="5"/>
      <c r="H4" s="5"/>
      <c r="I4" s="5"/>
      <c r="J4" s="13"/>
      <c r="K4" s="13"/>
      <c r="L4" s="13"/>
      <c r="M4" s="13"/>
    </row>
    <row r="5" spans="1:13" ht="12.75">
      <c r="A5" s="5"/>
      <c r="B5" s="5"/>
      <c r="C5" s="5"/>
      <c r="D5" s="5"/>
      <c r="E5" s="5"/>
      <c r="F5" s="5"/>
      <c r="G5" s="5"/>
      <c r="H5" s="5"/>
      <c r="I5" s="5"/>
      <c r="J5" s="5"/>
      <c r="K5" s="5"/>
      <c r="L5" s="5"/>
      <c r="M5" s="5"/>
    </row>
    <row r="6" spans="1:13" ht="18.75">
      <c r="A6" s="141" t="s">
        <v>23</v>
      </c>
      <c r="B6" s="141"/>
      <c r="C6" s="141"/>
      <c r="D6" s="141"/>
      <c r="E6" s="141"/>
      <c r="F6" s="141"/>
      <c r="G6" s="141"/>
      <c r="H6" s="141"/>
      <c r="I6" s="141"/>
      <c r="J6" s="141"/>
      <c r="K6" s="141"/>
      <c r="L6" s="141"/>
      <c r="M6" s="141"/>
    </row>
    <row r="7" spans="1:13" ht="18.75" customHeight="1">
      <c r="A7" s="141" t="s">
        <v>24</v>
      </c>
      <c r="B7" s="141"/>
      <c r="C7" s="141"/>
      <c r="D7" s="141"/>
      <c r="E7" s="141"/>
      <c r="F7" s="141"/>
      <c r="G7" s="141"/>
      <c r="H7" s="141"/>
      <c r="I7" s="141"/>
      <c r="J7" s="141"/>
      <c r="K7" s="141"/>
      <c r="L7" s="141"/>
      <c r="M7" s="141"/>
    </row>
    <row r="8" spans="1:13" ht="21" customHeight="1">
      <c r="A8" s="141" t="s">
        <v>25</v>
      </c>
      <c r="B8" s="141"/>
      <c r="C8" s="141"/>
      <c r="D8" s="141"/>
      <c r="E8" s="141"/>
      <c r="F8" s="141"/>
      <c r="G8" s="141"/>
      <c r="H8" s="141"/>
      <c r="I8" s="141"/>
      <c r="J8" s="141"/>
      <c r="K8" s="141"/>
      <c r="L8" s="141"/>
      <c r="M8" s="141"/>
    </row>
    <row r="9" spans="1:13" ht="25.5" customHeight="1">
      <c r="A9" s="145" t="s">
        <v>94</v>
      </c>
      <c r="B9" s="145"/>
      <c r="C9" s="145"/>
      <c r="D9" s="145"/>
      <c r="E9" s="145"/>
      <c r="F9" s="145"/>
      <c r="G9" s="145"/>
      <c r="H9" s="145"/>
      <c r="I9" s="145"/>
      <c r="J9" s="145"/>
      <c r="K9" s="145"/>
      <c r="L9" s="145"/>
      <c r="M9" s="145"/>
    </row>
    <row r="10" spans="1:13" ht="12.75" customHeight="1">
      <c r="A10" s="146" t="s">
        <v>0</v>
      </c>
      <c r="B10" s="146"/>
      <c r="C10" s="146"/>
      <c r="D10" s="146"/>
      <c r="E10" s="146"/>
      <c r="F10" s="146"/>
      <c r="G10" s="146"/>
      <c r="H10" s="146"/>
      <c r="I10" s="146"/>
      <c r="J10" s="146"/>
      <c r="K10" s="146"/>
      <c r="L10" s="146"/>
      <c r="M10" s="146"/>
    </row>
    <row r="11" spans="1:13" ht="27" customHeight="1">
      <c r="A11" s="147" t="s">
        <v>40</v>
      </c>
      <c r="B11" s="147"/>
      <c r="C11" s="147"/>
      <c r="D11" s="147"/>
      <c r="E11" s="147"/>
      <c r="F11" s="147"/>
      <c r="G11" s="147"/>
      <c r="H11" s="147"/>
      <c r="I11" s="147"/>
      <c r="J11" s="147"/>
      <c r="K11" s="147"/>
      <c r="L11" s="147"/>
      <c r="M11" s="147"/>
    </row>
    <row r="12" spans="1:13" ht="13.5" customHeight="1">
      <c r="A12" s="5"/>
      <c r="B12" s="5"/>
      <c r="C12" s="5"/>
      <c r="D12" s="5"/>
      <c r="E12" s="5"/>
      <c r="F12" s="5"/>
      <c r="G12" s="5"/>
      <c r="H12" s="5"/>
      <c r="I12" s="5"/>
      <c r="J12" s="5"/>
      <c r="K12" s="5"/>
      <c r="L12" s="5"/>
      <c r="M12" s="5"/>
    </row>
    <row r="13" spans="2:13" s="32" customFormat="1" ht="39" customHeight="1">
      <c r="B13" s="33" t="s">
        <v>98</v>
      </c>
      <c r="C13" s="148" t="s">
        <v>57</v>
      </c>
      <c r="D13" s="148"/>
      <c r="E13" s="148"/>
      <c r="F13" s="148"/>
      <c r="G13" s="148"/>
      <c r="H13" s="148"/>
      <c r="I13" s="148"/>
      <c r="J13" s="148"/>
      <c r="K13" s="148"/>
      <c r="L13" s="148"/>
      <c r="M13" s="148"/>
    </row>
    <row r="14" spans="1:13" s="31" customFormat="1" ht="23.25" customHeight="1">
      <c r="A14" s="30"/>
      <c r="B14" s="29" t="s">
        <v>55</v>
      </c>
      <c r="C14" s="149" t="s">
        <v>56</v>
      </c>
      <c r="D14" s="149"/>
      <c r="E14" s="149"/>
      <c r="F14" s="149"/>
      <c r="G14" s="149"/>
      <c r="H14" s="149"/>
      <c r="I14" s="149"/>
      <c r="J14" s="149"/>
      <c r="K14" s="149"/>
      <c r="L14" s="149"/>
      <c r="M14" s="149"/>
    </row>
    <row r="15" spans="1:13" ht="13.5" customHeight="1">
      <c r="A15" s="5"/>
      <c r="B15" s="5"/>
      <c r="C15" s="5"/>
      <c r="D15" s="5"/>
      <c r="E15" s="5"/>
      <c r="F15" s="5"/>
      <c r="G15" s="5"/>
      <c r="H15" s="5"/>
      <c r="I15" s="5"/>
      <c r="J15" s="5"/>
      <c r="K15" s="5"/>
      <c r="L15" s="5"/>
      <c r="M15" s="5"/>
    </row>
    <row r="16" spans="1:13" s="27" customFormat="1" ht="29.25" customHeight="1">
      <c r="A16" s="150" t="s">
        <v>26</v>
      </c>
      <c r="B16" s="150" t="s">
        <v>27</v>
      </c>
      <c r="C16" s="150" t="s">
        <v>97</v>
      </c>
      <c r="D16" s="150" t="s">
        <v>28</v>
      </c>
      <c r="E16" s="142" t="s">
        <v>29</v>
      </c>
      <c r="F16" s="143"/>
      <c r="G16" s="144"/>
      <c r="H16" s="142" t="s">
        <v>30</v>
      </c>
      <c r="I16" s="143"/>
      <c r="J16" s="144"/>
      <c r="K16" s="142" t="s">
        <v>31</v>
      </c>
      <c r="L16" s="143"/>
      <c r="M16" s="144"/>
    </row>
    <row r="17" spans="1:13" s="27" customFormat="1" ht="33" customHeight="1">
      <c r="A17" s="151"/>
      <c r="B17" s="151"/>
      <c r="C17" s="151"/>
      <c r="D17" s="151"/>
      <c r="E17" s="34" t="s">
        <v>6</v>
      </c>
      <c r="F17" s="34" t="s">
        <v>11</v>
      </c>
      <c r="G17" s="34" t="s">
        <v>32</v>
      </c>
      <c r="H17" s="34" t="s">
        <v>6</v>
      </c>
      <c r="I17" s="34" t="s">
        <v>11</v>
      </c>
      <c r="J17" s="34" t="s">
        <v>32</v>
      </c>
      <c r="K17" s="34" t="s">
        <v>6</v>
      </c>
      <c r="L17" s="34" t="s">
        <v>11</v>
      </c>
      <c r="M17" s="34" t="s">
        <v>32</v>
      </c>
    </row>
    <row r="18" spans="1:13" s="27" customFormat="1" ht="14.25" customHeight="1">
      <c r="A18" s="34">
        <v>1</v>
      </c>
      <c r="B18" s="34">
        <v>2</v>
      </c>
      <c r="C18" s="34">
        <v>3</v>
      </c>
      <c r="D18" s="34">
        <v>4</v>
      </c>
      <c r="E18" s="34">
        <v>5</v>
      </c>
      <c r="F18" s="34">
        <v>6</v>
      </c>
      <c r="G18" s="34">
        <v>7</v>
      </c>
      <c r="H18" s="34">
        <v>8</v>
      </c>
      <c r="I18" s="34">
        <v>9</v>
      </c>
      <c r="J18" s="34">
        <v>10</v>
      </c>
      <c r="K18" s="34">
        <v>11</v>
      </c>
      <c r="L18" s="34">
        <v>12</v>
      </c>
      <c r="M18" s="34">
        <v>13</v>
      </c>
    </row>
    <row r="19" spans="1:13" s="27" customFormat="1" ht="27.75" customHeight="1">
      <c r="A19" s="34"/>
      <c r="B19" s="64" t="s">
        <v>111</v>
      </c>
      <c r="C19" s="34"/>
      <c r="D19" s="34"/>
      <c r="E19" s="34"/>
      <c r="F19" s="34"/>
      <c r="G19" s="34"/>
      <c r="H19" s="34"/>
      <c r="I19" s="34"/>
      <c r="J19" s="34"/>
      <c r="K19" s="34"/>
      <c r="L19" s="34"/>
      <c r="M19" s="34"/>
    </row>
    <row r="20" spans="1:13" s="14" customFormat="1" ht="20.25" customHeight="1">
      <c r="A20" s="58">
        <v>1</v>
      </c>
      <c r="B20" s="59" t="s">
        <v>103</v>
      </c>
      <c r="C20" s="41"/>
      <c r="D20" s="41"/>
      <c r="E20" s="41"/>
      <c r="F20" s="41"/>
      <c r="G20" s="41"/>
      <c r="H20" s="41"/>
      <c r="I20" s="41"/>
      <c r="J20" s="41"/>
      <c r="K20" s="41"/>
      <c r="L20" s="41"/>
      <c r="M20" s="41"/>
    </row>
    <row r="21" spans="1:13" s="14" customFormat="1" ht="36" customHeight="1">
      <c r="A21" s="58"/>
      <c r="B21" s="60" t="s">
        <v>99</v>
      </c>
      <c r="C21" s="25" t="s">
        <v>113</v>
      </c>
      <c r="D21" s="54" t="s">
        <v>118</v>
      </c>
      <c r="E21" s="61">
        <v>3955833</v>
      </c>
      <c r="F21" s="61">
        <v>0</v>
      </c>
      <c r="G21" s="61">
        <f>E21+F21</f>
        <v>3955833</v>
      </c>
      <c r="H21" s="61">
        <v>3934188</v>
      </c>
      <c r="I21" s="61">
        <v>0</v>
      </c>
      <c r="J21" s="61">
        <f>H21+I21</f>
        <v>3934188</v>
      </c>
      <c r="K21" s="61">
        <f>H21-E21</f>
        <v>-21645</v>
      </c>
      <c r="L21" s="61">
        <v>0</v>
      </c>
      <c r="M21" s="61">
        <f>K21+L21</f>
        <v>-21645</v>
      </c>
    </row>
    <row r="22" spans="1:13" s="14" customFormat="1" ht="32.25" customHeight="1">
      <c r="A22" s="58"/>
      <c r="B22" s="60" t="s">
        <v>100</v>
      </c>
      <c r="C22" s="25" t="s">
        <v>33</v>
      </c>
      <c r="D22" s="54" t="s">
        <v>117</v>
      </c>
      <c r="E22" s="61">
        <v>32</v>
      </c>
      <c r="F22" s="61">
        <v>0</v>
      </c>
      <c r="G22" s="61">
        <f>E22+F22</f>
        <v>32</v>
      </c>
      <c r="H22" s="61">
        <v>32</v>
      </c>
      <c r="I22" s="61">
        <v>0</v>
      </c>
      <c r="J22" s="61">
        <f>H22+I22</f>
        <v>32</v>
      </c>
      <c r="K22" s="61">
        <f>H22-E22</f>
        <v>0</v>
      </c>
      <c r="L22" s="61">
        <v>0</v>
      </c>
      <c r="M22" s="61">
        <f>K22+L22</f>
        <v>0</v>
      </c>
    </row>
    <row r="23" spans="1:13" s="14" customFormat="1" ht="15.75" customHeight="1">
      <c r="A23" s="58">
        <v>2</v>
      </c>
      <c r="B23" s="59" t="s">
        <v>104</v>
      </c>
      <c r="C23" s="38"/>
      <c r="D23" s="41"/>
      <c r="E23" s="38"/>
      <c r="F23" s="38"/>
      <c r="G23" s="58"/>
      <c r="H23" s="38"/>
      <c r="I23" s="38"/>
      <c r="J23" s="58"/>
      <c r="K23" s="38"/>
      <c r="L23" s="38"/>
      <c r="M23" s="58"/>
    </row>
    <row r="24" spans="1:13" s="14" customFormat="1" ht="43.5" customHeight="1">
      <c r="A24" s="58"/>
      <c r="B24" s="60" t="s">
        <v>101</v>
      </c>
      <c r="C24" s="25" t="s">
        <v>33</v>
      </c>
      <c r="D24" s="54" t="s">
        <v>116</v>
      </c>
      <c r="E24" s="61">
        <v>5350</v>
      </c>
      <c r="F24" s="61">
        <v>0</v>
      </c>
      <c r="G24" s="61">
        <f>E24+F24</f>
        <v>5350</v>
      </c>
      <c r="H24" s="61">
        <v>3706</v>
      </c>
      <c r="I24" s="61">
        <v>0</v>
      </c>
      <c r="J24" s="61">
        <f>H24+I24</f>
        <v>3706</v>
      </c>
      <c r="K24" s="61">
        <f>H24-E24</f>
        <v>-1644</v>
      </c>
      <c r="L24" s="61">
        <v>0</v>
      </c>
      <c r="M24" s="61">
        <f>K24+L24</f>
        <v>-1644</v>
      </c>
    </row>
    <row r="25" spans="1:13" s="14" customFormat="1" ht="27" customHeight="1">
      <c r="A25" s="58"/>
      <c r="B25" s="60" t="s">
        <v>102</v>
      </c>
      <c r="C25" s="25" t="s">
        <v>33</v>
      </c>
      <c r="D25" s="41" t="s">
        <v>115</v>
      </c>
      <c r="E25" s="61">
        <v>55</v>
      </c>
      <c r="F25" s="61">
        <v>0</v>
      </c>
      <c r="G25" s="61">
        <f>E25+F25</f>
        <v>55</v>
      </c>
      <c r="H25" s="61">
        <v>112</v>
      </c>
      <c r="I25" s="61">
        <v>0</v>
      </c>
      <c r="J25" s="61">
        <f>H25+I25</f>
        <v>112</v>
      </c>
      <c r="K25" s="61">
        <f>H25-E25</f>
        <v>57</v>
      </c>
      <c r="L25" s="61">
        <v>0</v>
      </c>
      <c r="M25" s="61">
        <f>K25+L25</f>
        <v>57</v>
      </c>
    </row>
    <row r="26" spans="1:13" s="14" customFormat="1" ht="15" customHeight="1">
      <c r="A26" s="58">
        <v>3</v>
      </c>
      <c r="B26" s="59" t="s">
        <v>105</v>
      </c>
      <c r="C26" s="41"/>
      <c r="D26" s="41"/>
      <c r="E26" s="38"/>
      <c r="F26" s="38"/>
      <c r="G26" s="58"/>
      <c r="H26" s="38"/>
      <c r="I26" s="38"/>
      <c r="J26" s="58"/>
      <c r="K26" s="38"/>
      <c r="L26" s="38"/>
      <c r="M26" s="58"/>
    </row>
    <row r="27" spans="1:13" s="14" customFormat="1" ht="33" customHeight="1">
      <c r="A27" s="58"/>
      <c r="B27" s="60" t="s">
        <v>106</v>
      </c>
      <c r="C27" s="25" t="s">
        <v>33</v>
      </c>
      <c r="D27" s="41" t="s">
        <v>115</v>
      </c>
      <c r="E27" s="61">
        <v>167</v>
      </c>
      <c r="F27" s="61"/>
      <c r="G27" s="61">
        <f>E27+F27</f>
        <v>167</v>
      </c>
      <c r="H27" s="61">
        <v>116</v>
      </c>
      <c r="I27" s="61"/>
      <c r="J27" s="61">
        <f>H27+I27</f>
        <v>116</v>
      </c>
      <c r="K27" s="61">
        <f>H27-E27</f>
        <v>-51</v>
      </c>
      <c r="L27" s="61">
        <v>0</v>
      </c>
      <c r="M27" s="61">
        <f>K27+L27</f>
        <v>-51</v>
      </c>
    </row>
    <row r="28" spans="1:13" s="14" customFormat="1" ht="32.25" customHeight="1">
      <c r="A28" s="58"/>
      <c r="B28" s="60" t="s">
        <v>107</v>
      </c>
      <c r="C28" s="25" t="s">
        <v>33</v>
      </c>
      <c r="D28" s="41" t="s">
        <v>115</v>
      </c>
      <c r="E28" s="61">
        <v>2</v>
      </c>
      <c r="F28" s="61">
        <v>0</v>
      </c>
      <c r="G28" s="61">
        <f>E28+F28</f>
        <v>2</v>
      </c>
      <c r="H28" s="61">
        <v>4</v>
      </c>
      <c r="I28" s="61">
        <v>0</v>
      </c>
      <c r="J28" s="61">
        <f>H28+I28</f>
        <v>4</v>
      </c>
      <c r="K28" s="61">
        <f>H28-E28</f>
        <v>2</v>
      </c>
      <c r="L28" s="61">
        <v>0</v>
      </c>
      <c r="M28" s="61">
        <f>K28+L28</f>
        <v>2</v>
      </c>
    </row>
    <row r="29" spans="1:13" s="14" customFormat="1" ht="31.5" customHeight="1">
      <c r="A29" s="58"/>
      <c r="B29" s="60" t="s">
        <v>108</v>
      </c>
      <c r="C29" s="25" t="s">
        <v>113</v>
      </c>
      <c r="D29" s="41" t="s">
        <v>115</v>
      </c>
      <c r="E29" s="61">
        <v>123620</v>
      </c>
      <c r="F29" s="61">
        <v>0</v>
      </c>
      <c r="G29" s="61">
        <f>E29+F29</f>
        <v>123620</v>
      </c>
      <c r="H29" s="61">
        <v>122943</v>
      </c>
      <c r="I29" s="61">
        <v>0</v>
      </c>
      <c r="J29" s="61">
        <f>H29+I29</f>
        <v>122943</v>
      </c>
      <c r="K29" s="61">
        <f>H29-E29</f>
        <v>-677</v>
      </c>
      <c r="L29" s="61">
        <v>0</v>
      </c>
      <c r="M29" s="61">
        <f>K29+L29</f>
        <v>-677</v>
      </c>
    </row>
    <row r="30" spans="1:13" s="14" customFormat="1" ht="14.25" customHeight="1">
      <c r="A30" s="58">
        <v>4</v>
      </c>
      <c r="B30" s="59" t="s">
        <v>110</v>
      </c>
      <c r="C30" s="41"/>
      <c r="D30" s="41"/>
      <c r="E30" s="38"/>
      <c r="F30" s="38"/>
      <c r="G30" s="58"/>
      <c r="H30" s="38"/>
      <c r="I30" s="38"/>
      <c r="J30" s="58"/>
      <c r="K30" s="38"/>
      <c r="L30" s="38"/>
      <c r="M30" s="58"/>
    </row>
    <row r="31" spans="1:13" s="14" customFormat="1" ht="47.25" customHeight="1">
      <c r="A31" s="41"/>
      <c r="B31" s="62" t="s">
        <v>109</v>
      </c>
      <c r="C31" s="25" t="s">
        <v>39</v>
      </c>
      <c r="D31" s="44" t="s">
        <v>115</v>
      </c>
      <c r="E31" s="122">
        <v>10</v>
      </c>
      <c r="F31" s="123">
        <v>0</v>
      </c>
      <c r="G31" s="123">
        <f>E31+F31</f>
        <v>10</v>
      </c>
      <c r="H31" s="123">
        <v>10</v>
      </c>
      <c r="I31" s="123">
        <v>0</v>
      </c>
      <c r="J31" s="123">
        <f>H31+I31</f>
        <v>10</v>
      </c>
      <c r="K31" s="123">
        <f>H31-E31</f>
        <v>0</v>
      </c>
      <c r="L31" s="123">
        <v>0</v>
      </c>
      <c r="M31" s="123">
        <f>K31+L31</f>
        <v>0</v>
      </c>
    </row>
    <row r="32" spans="1:13" s="14" customFormat="1" ht="30.75" customHeight="1">
      <c r="A32" s="41"/>
      <c r="B32" s="66" t="s">
        <v>112</v>
      </c>
      <c r="C32" s="38"/>
      <c r="D32" s="41"/>
      <c r="E32" s="127"/>
      <c r="F32" s="127"/>
      <c r="G32" s="127"/>
      <c r="H32" s="127"/>
      <c r="I32" s="127"/>
      <c r="J32" s="127"/>
      <c r="K32" s="127"/>
      <c r="L32" s="127"/>
      <c r="M32" s="127"/>
    </row>
    <row r="33" spans="1:13" s="14" customFormat="1" ht="18" customHeight="1">
      <c r="A33" s="58">
        <v>1</v>
      </c>
      <c r="B33" s="59" t="s">
        <v>103</v>
      </c>
      <c r="C33" s="41"/>
      <c r="D33" s="41"/>
      <c r="E33" s="41"/>
      <c r="F33" s="41"/>
      <c r="G33" s="41"/>
      <c r="H33" s="41"/>
      <c r="I33" s="41"/>
      <c r="J33" s="41"/>
      <c r="K33" s="41"/>
      <c r="L33" s="41"/>
      <c r="M33" s="41"/>
    </row>
    <row r="34" spans="1:13" s="14" customFormat="1" ht="15" customHeight="1">
      <c r="A34" s="58"/>
      <c r="B34" s="60" t="s">
        <v>99</v>
      </c>
      <c r="C34" s="38"/>
      <c r="D34" s="41" t="s">
        <v>114</v>
      </c>
      <c r="E34" s="61">
        <v>44818</v>
      </c>
      <c r="F34" s="61">
        <v>0</v>
      </c>
      <c r="G34" s="61">
        <f>E34+F34</f>
        <v>44818</v>
      </c>
      <c r="H34" s="61">
        <v>44818</v>
      </c>
      <c r="I34" s="61">
        <v>0</v>
      </c>
      <c r="J34" s="61">
        <f>H34+I34</f>
        <v>44818</v>
      </c>
      <c r="K34" s="61">
        <f>H34-E34</f>
        <v>0</v>
      </c>
      <c r="L34" s="61">
        <f>I34-F34</f>
        <v>0</v>
      </c>
      <c r="M34" s="61">
        <f>K34+L34</f>
        <v>0</v>
      </c>
    </row>
    <row r="35" spans="1:13" ht="24.75" customHeight="1">
      <c r="A35" s="5"/>
      <c r="B35" s="5"/>
      <c r="C35" s="5"/>
      <c r="D35" s="5"/>
      <c r="E35" s="5"/>
      <c r="F35" s="5"/>
      <c r="G35" s="5"/>
      <c r="H35" s="5"/>
      <c r="I35" s="5"/>
      <c r="J35" s="5"/>
      <c r="K35" s="5"/>
      <c r="L35" s="5"/>
      <c r="M35" s="5"/>
    </row>
    <row r="36" spans="1:12" s="36" customFormat="1" ht="25.5" customHeight="1">
      <c r="A36" s="20" t="s">
        <v>414</v>
      </c>
      <c r="B36" s="20"/>
      <c r="C36" s="20"/>
      <c r="F36" s="20"/>
      <c r="G36" s="37"/>
      <c r="H36" s="37"/>
      <c r="K36" s="136" t="s">
        <v>415</v>
      </c>
      <c r="L36" s="136"/>
    </row>
    <row r="37" spans="1:12" ht="14.25" customHeight="1">
      <c r="A37" s="8"/>
      <c r="B37" s="5"/>
      <c r="G37" s="138" t="s">
        <v>7</v>
      </c>
      <c r="H37" s="138"/>
      <c r="I37" s="17"/>
      <c r="K37" s="137" t="s">
        <v>8</v>
      </c>
      <c r="L37" s="137"/>
    </row>
  </sheetData>
  <sheetProtection/>
  <mergeCells count="21">
    <mergeCell ref="K36:L36"/>
    <mergeCell ref="G37:H37"/>
    <mergeCell ref="K37:L37"/>
    <mergeCell ref="A8:M8"/>
    <mergeCell ref="B16:B17"/>
    <mergeCell ref="C16:C17"/>
    <mergeCell ref="D16:D17"/>
    <mergeCell ref="J1:M1"/>
    <mergeCell ref="J2:M2"/>
    <mergeCell ref="J3:M3"/>
    <mergeCell ref="A6:M6"/>
    <mergeCell ref="A7:M7"/>
    <mergeCell ref="E16:G16"/>
    <mergeCell ref="A9:M9"/>
    <mergeCell ref="A10:M10"/>
    <mergeCell ref="A11:M11"/>
    <mergeCell ref="H16:J16"/>
    <mergeCell ref="K16:M16"/>
    <mergeCell ref="C13:M13"/>
    <mergeCell ref="C14:M14"/>
    <mergeCell ref="A16:A17"/>
  </mergeCells>
  <printOptions horizontalCentered="1"/>
  <pageMargins left="0.35433070866141736" right="0.35433070866141736" top="0.3937007874015748" bottom="0.3937007874015748" header="0.5118110236220472" footer="0.5118110236220472"/>
  <pageSetup horizontalDpi="600" verticalDpi="600" orientation="landscape" paperSize="9" scale="85" r:id="rId1"/>
  <rowBreaks count="1" manualBreakCount="1">
    <brk id="25"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M32"/>
  <sheetViews>
    <sheetView zoomScalePageLayoutView="0" workbookViewId="0" topLeftCell="A13">
      <selection activeCell="A18" sqref="A18:IV18"/>
    </sheetView>
  </sheetViews>
  <sheetFormatPr defaultColWidth="9.00390625" defaultRowHeight="12.75"/>
  <cols>
    <col min="1" max="1" width="4.00390625" style="0" customWidth="1"/>
    <col min="2" max="2" width="38.25390625" style="0" customWidth="1"/>
    <col min="3" max="3" width="9.75390625" style="0" customWidth="1"/>
    <col min="4" max="4" width="14.125" style="0" customWidth="1"/>
    <col min="5" max="5" width="10.75390625" style="0" customWidth="1"/>
    <col min="6" max="6" width="12.625" style="0" customWidth="1"/>
    <col min="7" max="7" width="10.625" style="0" customWidth="1"/>
    <col min="8" max="8" width="9.875" style="0" customWidth="1"/>
    <col min="9" max="9" width="13.125" style="0" customWidth="1"/>
    <col min="10" max="10" width="9.75390625" style="0" customWidth="1"/>
    <col min="11" max="11" width="11.125" style="0" customWidth="1"/>
    <col min="12" max="12" width="13.00390625" style="0" customWidth="1"/>
    <col min="13" max="13" width="9.625" style="0" customWidth="1"/>
  </cols>
  <sheetData>
    <row r="1" spans="1:13" s="14" customFormat="1" ht="21" customHeight="1">
      <c r="A1" s="35"/>
      <c r="B1" s="35"/>
      <c r="C1" s="35"/>
      <c r="D1" s="35"/>
      <c r="E1" s="35"/>
      <c r="F1" s="35"/>
      <c r="G1" s="35"/>
      <c r="H1" s="35"/>
      <c r="I1" s="35"/>
      <c r="J1" s="152" t="s">
        <v>20</v>
      </c>
      <c r="K1" s="152"/>
      <c r="L1" s="152"/>
      <c r="M1" s="152"/>
    </row>
    <row r="2" spans="1:13" s="14" customFormat="1" ht="18" customHeight="1">
      <c r="A2" s="35"/>
      <c r="B2" s="35"/>
      <c r="C2" s="35"/>
      <c r="D2" s="35"/>
      <c r="E2" s="35"/>
      <c r="F2" s="35"/>
      <c r="G2" s="35"/>
      <c r="H2" s="35"/>
      <c r="I2" s="35"/>
      <c r="J2" s="152" t="s">
        <v>21</v>
      </c>
      <c r="K2" s="152"/>
      <c r="L2" s="152"/>
      <c r="M2" s="152"/>
    </row>
    <row r="3" spans="1:13" s="14" customFormat="1" ht="20.25" customHeight="1">
      <c r="A3" s="35"/>
      <c r="B3" s="35"/>
      <c r="C3" s="35"/>
      <c r="D3" s="35"/>
      <c r="E3" s="35"/>
      <c r="F3" s="35"/>
      <c r="G3" s="35"/>
      <c r="H3" s="35"/>
      <c r="I3" s="35"/>
      <c r="J3" s="152" t="s">
        <v>22</v>
      </c>
      <c r="K3" s="152"/>
      <c r="L3" s="152"/>
      <c r="M3" s="152"/>
    </row>
    <row r="4" spans="1:13" ht="12.75">
      <c r="A4" s="5"/>
      <c r="B4" s="5"/>
      <c r="C4" s="5"/>
      <c r="D4" s="5"/>
      <c r="E4" s="5"/>
      <c r="F4" s="5"/>
      <c r="G4" s="5"/>
      <c r="H4" s="5"/>
      <c r="I4" s="5"/>
      <c r="J4" s="13"/>
      <c r="K4" s="13"/>
      <c r="L4" s="13"/>
      <c r="M4" s="13"/>
    </row>
    <row r="5" spans="1:13" ht="12.75">
      <c r="A5" s="5"/>
      <c r="B5" s="5"/>
      <c r="C5" s="5"/>
      <c r="D5" s="5"/>
      <c r="E5" s="5"/>
      <c r="F5" s="5"/>
      <c r="G5" s="5"/>
      <c r="H5" s="5"/>
      <c r="I5" s="5"/>
      <c r="J5" s="5"/>
      <c r="K5" s="5"/>
      <c r="L5" s="5"/>
      <c r="M5" s="5"/>
    </row>
    <row r="6" spans="1:13" ht="18.75">
      <c r="A6" s="141" t="s">
        <v>23</v>
      </c>
      <c r="B6" s="141"/>
      <c r="C6" s="141"/>
      <c r="D6" s="141"/>
      <c r="E6" s="141"/>
      <c r="F6" s="141"/>
      <c r="G6" s="141"/>
      <c r="H6" s="141"/>
      <c r="I6" s="141"/>
      <c r="J6" s="141"/>
      <c r="K6" s="141"/>
      <c r="L6" s="141"/>
      <c r="M6" s="141"/>
    </row>
    <row r="7" spans="1:13" ht="18.75" customHeight="1">
      <c r="A7" s="141" t="s">
        <v>24</v>
      </c>
      <c r="B7" s="141"/>
      <c r="C7" s="141"/>
      <c r="D7" s="141"/>
      <c r="E7" s="141"/>
      <c r="F7" s="141"/>
      <c r="G7" s="141"/>
      <c r="H7" s="141"/>
      <c r="I7" s="141"/>
      <c r="J7" s="141"/>
      <c r="K7" s="141"/>
      <c r="L7" s="141"/>
      <c r="M7" s="141"/>
    </row>
    <row r="8" spans="1:13" ht="21" customHeight="1">
      <c r="A8" s="141" t="s">
        <v>25</v>
      </c>
      <c r="B8" s="141"/>
      <c r="C8" s="141"/>
      <c r="D8" s="141"/>
      <c r="E8" s="141"/>
      <c r="F8" s="141"/>
      <c r="G8" s="141"/>
      <c r="H8" s="141"/>
      <c r="I8" s="141"/>
      <c r="J8" s="141"/>
      <c r="K8" s="141"/>
      <c r="L8" s="141"/>
      <c r="M8" s="141"/>
    </row>
    <row r="9" spans="1:13" ht="25.5" customHeight="1">
      <c r="A9" s="145" t="s">
        <v>94</v>
      </c>
      <c r="B9" s="145"/>
      <c r="C9" s="145"/>
      <c r="D9" s="145"/>
      <c r="E9" s="145"/>
      <c r="F9" s="145"/>
      <c r="G9" s="145"/>
      <c r="H9" s="145"/>
      <c r="I9" s="145"/>
      <c r="J9" s="145"/>
      <c r="K9" s="145"/>
      <c r="L9" s="145"/>
      <c r="M9" s="145"/>
    </row>
    <row r="10" spans="1:13" ht="18.75" customHeight="1">
      <c r="A10" s="146" t="s">
        <v>0</v>
      </c>
      <c r="B10" s="146"/>
      <c r="C10" s="146"/>
      <c r="D10" s="146"/>
      <c r="E10" s="146"/>
      <c r="F10" s="146"/>
      <c r="G10" s="146"/>
      <c r="H10" s="146"/>
      <c r="I10" s="146"/>
      <c r="J10" s="146"/>
      <c r="K10" s="146"/>
      <c r="L10" s="146"/>
      <c r="M10" s="146"/>
    </row>
    <row r="11" spans="1:13" ht="27" customHeight="1">
      <c r="A11" s="147" t="s">
        <v>40</v>
      </c>
      <c r="B11" s="147"/>
      <c r="C11" s="147"/>
      <c r="D11" s="147"/>
      <c r="E11" s="147"/>
      <c r="F11" s="147"/>
      <c r="G11" s="147"/>
      <c r="H11" s="147"/>
      <c r="I11" s="147"/>
      <c r="J11" s="147"/>
      <c r="K11" s="147"/>
      <c r="L11" s="147"/>
      <c r="M11" s="147"/>
    </row>
    <row r="12" spans="1:13" ht="13.5" customHeight="1">
      <c r="A12" s="5"/>
      <c r="B12" s="5"/>
      <c r="C12" s="5"/>
      <c r="D12" s="5"/>
      <c r="E12" s="5"/>
      <c r="F12" s="5"/>
      <c r="G12" s="5"/>
      <c r="H12" s="5"/>
      <c r="I12" s="5"/>
      <c r="J12" s="5"/>
      <c r="K12" s="5"/>
      <c r="L12" s="5"/>
      <c r="M12" s="5"/>
    </row>
    <row r="13" spans="2:13" s="32" customFormat="1" ht="22.5" customHeight="1">
      <c r="B13" s="33" t="s">
        <v>119</v>
      </c>
      <c r="C13" s="148" t="s">
        <v>120</v>
      </c>
      <c r="D13" s="148"/>
      <c r="E13" s="148"/>
      <c r="F13" s="148"/>
      <c r="G13" s="148"/>
      <c r="H13" s="148"/>
      <c r="I13" s="148"/>
      <c r="J13" s="148"/>
      <c r="K13" s="148"/>
      <c r="L13" s="148"/>
      <c r="M13" s="148"/>
    </row>
    <row r="14" spans="1:13" s="31" customFormat="1" ht="23.25" customHeight="1">
      <c r="A14" s="30"/>
      <c r="B14" s="29" t="s">
        <v>55</v>
      </c>
      <c r="C14" s="149" t="s">
        <v>56</v>
      </c>
      <c r="D14" s="149"/>
      <c r="E14" s="149"/>
      <c r="F14" s="149"/>
      <c r="G14" s="149"/>
      <c r="H14" s="149"/>
      <c r="I14" s="149"/>
      <c r="J14" s="149"/>
      <c r="K14" s="149"/>
      <c r="L14" s="149"/>
      <c r="M14" s="149"/>
    </row>
    <row r="15" spans="1:13" ht="13.5" customHeight="1">
      <c r="A15" s="5"/>
      <c r="B15" s="5"/>
      <c r="C15" s="5"/>
      <c r="D15" s="5"/>
      <c r="E15" s="5"/>
      <c r="F15" s="5"/>
      <c r="G15" s="5"/>
      <c r="H15" s="5"/>
      <c r="I15" s="5"/>
      <c r="J15" s="5"/>
      <c r="K15" s="5"/>
      <c r="L15" s="5"/>
      <c r="M15" s="5"/>
    </row>
    <row r="16" spans="1:13" s="27" customFormat="1" ht="31.5" customHeight="1">
      <c r="A16" s="150" t="s">
        <v>26</v>
      </c>
      <c r="B16" s="150" t="s">
        <v>27</v>
      </c>
      <c r="C16" s="150" t="s">
        <v>97</v>
      </c>
      <c r="D16" s="150" t="s">
        <v>28</v>
      </c>
      <c r="E16" s="142" t="s">
        <v>29</v>
      </c>
      <c r="F16" s="143"/>
      <c r="G16" s="144"/>
      <c r="H16" s="142" t="s">
        <v>30</v>
      </c>
      <c r="I16" s="143"/>
      <c r="J16" s="144"/>
      <c r="K16" s="142" t="s">
        <v>31</v>
      </c>
      <c r="L16" s="143"/>
      <c r="M16" s="144"/>
    </row>
    <row r="17" spans="1:13" s="27" customFormat="1" ht="33" customHeight="1">
      <c r="A17" s="151"/>
      <c r="B17" s="151"/>
      <c r="C17" s="151"/>
      <c r="D17" s="151"/>
      <c r="E17" s="34" t="s">
        <v>6</v>
      </c>
      <c r="F17" s="34" t="s">
        <v>11</v>
      </c>
      <c r="G17" s="34" t="s">
        <v>32</v>
      </c>
      <c r="H17" s="34" t="s">
        <v>6</v>
      </c>
      <c r="I17" s="34" t="s">
        <v>11</v>
      </c>
      <c r="J17" s="34" t="s">
        <v>32</v>
      </c>
      <c r="K17" s="34" t="s">
        <v>6</v>
      </c>
      <c r="L17" s="34" t="s">
        <v>11</v>
      </c>
      <c r="M17" s="34" t="s">
        <v>32</v>
      </c>
    </row>
    <row r="18" spans="1:13" s="27" customFormat="1" ht="14.25" customHeight="1">
      <c r="A18" s="34">
        <v>1</v>
      </c>
      <c r="B18" s="34">
        <v>2</v>
      </c>
      <c r="C18" s="34">
        <v>3</v>
      </c>
      <c r="D18" s="34">
        <v>4</v>
      </c>
      <c r="E18" s="34">
        <v>5</v>
      </c>
      <c r="F18" s="34">
        <v>6</v>
      </c>
      <c r="G18" s="34">
        <v>7</v>
      </c>
      <c r="H18" s="34">
        <v>8</v>
      </c>
      <c r="I18" s="34">
        <v>9</v>
      </c>
      <c r="J18" s="34">
        <v>10</v>
      </c>
      <c r="K18" s="34">
        <v>11</v>
      </c>
      <c r="L18" s="34">
        <v>12</v>
      </c>
      <c r="M18" s="34">
        <v>13</v>
      </c>
    </row>
    <row r="19" spans="1:13" s="27" customFormat="1" ht="70.5" customHeight="1">
      <c r="A19" s="34"/>
      <c r="B19" s="64" t="s">
        <v>121</v>
      </c>
      <c r="C19" s="34"/>
      <c r="D19" s="34"/>
      <c r="E19" s="34"/>
      <c r="F19" s="34"/>
      <c r="G19" s="34"/>
      <c r="H19" s="34"/>
      <c r="I19" s="34"/>
      <c r="J19" s="34"/>
      <c r="K19" s="34"/>
      <c r="L19" s="34"/>
      <c r="M19" s="34"/>
    </row>
    <row r="20" spans="1:13" s="14" customFormat="1" ht="16.5" customHeight="1">
      <c r="A20" s="58">
        <v>1</v>
      </c>
      <c r="B20" s="59" t="s">
        <v>103</v>
      </c>
      <c r="C20" s="41"/>
      <c r="D20" s="41"/>
      <c r="E20" s="41"/>
      <c r="F20" s="41"/>
      <c r="G20" s="41"/>
      <c r="H20" s="41"/>
      <c r="I20" s="41"/>
      <c r="J20" s="41"/>
      <c r="K20" s="41"/>
      <c r="L20" s="41"/>
      <c r="M20" s="41"/>
    </row>
    <row r="21" spans="1:13" s="14" customFormat="1" ht="15" customHeight="1">
      <c r="A21" s="58"/>
      <c r="B21" s="60" t="s">
        <v>99</v>
      </c>
      <c r="C21" s="38" t="s">
        <v>127</v>
      </c>
      <c r="D21" s="54"/>
      <c r="E21" s="61">
        <v>41381</v>
      </c>
      <c r="F21" s="61"/>
      <c r="G21" s="61">
        <f>E21+F21</f>
        <v>41381</v>
      </c>
      <c r="H21" s="61">
        <v>41100</v>
      </c>
      <c r="I21" s="61"/>
      <c r="J21" s="61">
        <f>H21+I21</f>
        <v>41100</v>
      </c>
      <c r="K21" s="61">
        <f>H21-E21</f>
        <v>-281</v>
      </c>
      <c r="L21" s="61">
        <v>0</v>
      </c>
      <c r="M21" s="61">
        <f>K21+L21</f>
        <v>-281</v>
      </c>
    </row>
    <row r="22" spans="1:13" s="14" customFormat="1" ht="64.5" customHeight="1">
      <c r="A22" s="58"/>
      <c r="B22" s="60" t="s">
        <v>122</v>
      </c>
      <c r="C22" s="38" t="s">
        <v>33</v>
      </c>
      <c r="D22" s="54" t="s">
        <v>126</v>
      </c>
      <c r="E22" s="61">
        <v>202</v>
      </c>
      <c r="F22" s="61"/>
      <c r="G22" s="61">
        <f>E22+F22</f>
        <v>202</v>
      </c>
      <c r="H22" s="61">
        <v>202</v>
      </c>
      <c r="I22" s="61"/>
      <c r="J22" s="61">
        <f>H22+I22</f>
        <v>202</v>
      </c>
      <c r="K22" s="61">
        <f>H22-E22</f>
        <v>0</v>
      </c>
      <c r="L22" s="61">
        <v>0</v>
      </c>
      <c r="M22" s="61">
        <f>K22+L22</f>
        <v>0</v>
      </c>
    </row>
    <row r="23" spans="1:13" s="14" customFormat="1" ht="15.75" customHeight="1">
      <c r="A23" s="58">
        <v>2</v>
      </c>
      <c r="B23" s="59" t="s">
        <v>104</v>
      </c>
      <c r="C23" s="38"/>
      <c r="D23" s="41"/>
      <c r="E23" s="38"/>
      <c r="F23" s="38"/>
      <c r="G23" s="58"/>
      <c r="H23" s="38"/>
      <c r="I23" s="38"/>
      <c r="J23" s="58"/>
      <c r="K23" s="38"/>
      <c r="L23" s="38"/>
      <c r="M23" s="58"/>
    </row>
    <row r="24" spans="1:13" s="14" customFormat="1" ht="30" customHeight="1">
      <c r="A24" s="58"/>
      <c r="B24" s="60" t="s">
        <v>123</v>
      </c>
      <c r="C24" s="38" t="s">
        <v>33</v>
      </c>
      <c r="D24" s="54" t="s">
        <v>115</v>
      </c>
      <c r="E24" s="61">
        <v>140</v>
      </c>
      <c r="F24" s="61"/>
      <c r="G24" s="61">
        <f>E24+F24</f>
        <v>140</v>
      </c>
      <c r="H24" s="61">
        <v>137</v>
      </c>
      <c r="I24" s="61"/>
      <c r="J24" s="61">
        <f>H24+I24</f>
        <v>137</v>
      </c>
      <c r="K24" s="61">
        <f>H24-E24</f>
        <v>-3</v>
      </c>
      <c r="L24" s="61">
        <v>0</v>
      </c>
      <c r="M24" s="61">
        <f>K24+L24</f>
        <v>-3</v>
      </c>
    </row>
    <row r="25" spans="1:13" s="14" customFormat="1" ht="15" customHeight="1">
      <c r="A25" s="58">
        <v>3</v>
      </c>
      <c r="B25" s="59" t="s">
        <v>105</v>
      </c>
      <c r="C25" s="41"/>
      <c r="D25" s="41"/>
      <c r="E25" s="38"/>
      <c r="F25" s="38"/>
      <c r="G25" s="58"/>
      <c r="H25" s="38"/>
      <c r="I25" s="38"/>
      <c r="J25" s="58"/>
      <c r="K25" s="38"/>
      <c r="L25" s="38"/>
      <c r="M25" s="58"/>
    </row>
    <row r="26" spans="1:13" s="14" customFormat="1" ht="33" customHeight="1">
      <c r="A26" s="58"/>
      <c r="B26" s="60" t="s">
        <v>124</v>
      </c>
      <c r="C26" s="38" t="s">
        <v>127</v>
      </c>
      <c r="D26" s="54" t="s">
        <v>115</v>
      </c>
      <c r="E26" s="61">
        <v>300</v>
      </c>
      <c r="F26" s="61"/>
      <c r="G26" s="61">
        <f>E26+F26</f>
        <v>300</v>
      </c>
      <c r="H26" s="61">
        <v>300</v>
      </c>
      <c r="I26" s="61"/>
      <c r="J26" s="61">
        <f>H26+I26</f>
        <v>300</v>
      </c>
      <c r="K26" s="61">
        <f>H26-E26</f>
        <v>0</v>
      </c>
      <c r="L26" s="61">
        <v>0</v>
      </c>
      <c r="M26" s="61">
        <f>K26+L26</f>
        <v>0</v>
      </c>
    </row>
    <row r="27" spans="1:13" s="14" customFormat="1" ht="14.25" customHeight="1">
      <c r="A27" s="58">
        <v>4</v>
      </c>
      <c r="B27" s="59" t="s">
        <v>110</v>
      </c>
      <c r="C27" s="41"/>
      <c r="D27" s="41"/>
      <c r="E27" s="38"/>
      <c r="F27" s="38"/>
      <c r="G27" s="58"/>
      <c r="H27" s="38"/>
      <c r="I27" s="38"/>
      <c r="J27" s="58"/>
      <c r="K27" s="38"/>
      <c r="L27" s="38"/>
      <c r="M27" s="58"/>
    </row>
    <row r="28" spans="1:13" s="14" customFormat="1" ht="30" customHeight="1">
      <c r="A28" s="41"/>
      <c r="B28" s="62" t="s">
        <v>125</v>
      </c>
      <c r="C28" s="38" t="s">
        <v>128</v>
      </c>
      <c r="D28" s="54" t="s">
        <v>115</v>
      </c>
      <c r="E28" s="63">
        <v>100</v>
      </c>
      <c r="F28" s="61"/>
      <c r="G28" s="61">
        <f>E28+F28</f>
        <v>100</v>
      </c>
      <c r="H28" s="61">
        <v>100</v>
      </c>
      <c r="I28" s="61"/>
      <c r="J28" s="61">
        <f>H28+I28</f>
        <v>100</v>
      </c>
      <c r="K28" s="61">
        <f>H28-E28</f>
        <v>0</v>
      </c>
      <c r="L28" s="61">
        <v>0</v>
      </c>
      <c r="M28" s="61">
        <f>K28+L28</f>
        <v>0</v>
      </c>
    </row>
    <row r="29" spans="1:13" ht="24.75" customHeight="1">
      <c r="A29" s="5"/>
      <c r="B29" s="5"/>
      <c r="C29" s="5"/>
      <c r="D29" s="5"/>
      <c r="E29" s="5"/>
      <c r="F29" s="5"/>
      <c r="G29" s="5"/>
      <c r="H29" s="5"/>
      <c r="I29" s="5"/>
      <c r="J29" s="5"/>
      <c r="K29" s="5"/>
      <c r="L29" s="5"/>
      <c r="M29" s="5"/>
    </row>
    <row r="30" spans="1:13" ht="23.25" customHeight="1">
      <c r="A30" s="5"/>
      <c r="B30" s="5"/>
      <c r="C30" s="5"/>
      <c r="D30" s="5"/>
      <c r="E30" s="5"/>
      <c r="F30" s="5"/>
      <c r="G30" s="5"/>
      <c r="H30" s="5"/>
      <c r="I30" s="5"/>
      <c r="J30" s="5"/>
      <c r="K30" s="5"/>
      <c r="L30" s="5"/>
      <c r="M30" s="5"/>
    </row>
    <row r="31" spans="1:12" s="36" customFormat="1" ht="24" customHeight="1">
      <c r="A31" s="20" t="s">
        <v>414</v>
      </c>
      <c r="B31" s="20"/>
      <c r="C31" s="20"/>
      <c r="F31" s="20"/>
      <c r="G31" s="37"/>
      <c r="H31" s="37"/>
      <c r="K31" s="136" t="s">
        <v>415</v>
      </c>
      <c r="L31" s="136"/>
    </row>
    <row r="32" spans="1:12" ht="14.25" customHeight="1">
      <c r="A32" s="8"/>
      <c r="B32" s="5"/>
      <c r="G32" s="138" t="s">
        <v>7</v>
      </c>
      <c r="H32" s="138"/>
      <c r="I32" s="17"/>
      <c r="K32" s="137" t="s">
        <v>8</v>
      </c>
      <c r="L32" s="137"/>
    </row>
  </sheetData>
  <sheetProtection/>
  <mergeCells count="21">
    <mergeCell ref="A7:M7"/>
    <mergeCell ref="A8:M8"/>
    <mergeCell ref="A16:A17"/>
    <mergeCell ref="B16:B17"/>
    <mergeCell ref="C16:C17"/>
    <mergeCell ref="C14:M14"/>
    <mergeCell ref="E16:G16"/>
    <mergeCell ref="H16:J16"/>
    <mergeCell ref="K16:M16"/>
    <mergeCell ref="A9:M9"/>
    <mergeCell ref="J1:M1"/>
    <mergeCell ref="J2:M2"/>
    <mergeCell ref="J3:M3"/>
    <mergeCell ref="A6:M6"/>
    <mergeCell ref="K31:L31"/>
    <mergeCell ref="G32:H32"/>
    <mergeCell ref="K32:L32"/>
    <mergeCell ref="A10:M10"/>
    <mergeCell ref="A11:M11"/>
    <mergeCell ref="C13:M13"/>
    <mergeCell ref="D16:D17"/>
  </mergeCells>
  <printOptions horizontalCentered="1"/>
  <pageMargins left="0.35433070866141736" right="0.35433070866141736" top="0.3937007874015748" bottom="0.3937007874015748" header="0.5118110236220472" footer="0.5118110236220472"/>
  <pageSetup fitToHeight="8" fitToWidth="1" horizontalDpi="600" verticalDpi="600" orientation="landscape" paperSize="9" scale="85" r:id="rId1"/>
  <rowBreaks count="1" manualBreakCount="1">
    <brk id="2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M44"/>
  <sheetViews>
    <sheetView workbookViewId="0" topLeftCell="A7">
      <selection activeCell="A18" sqref="A18:IV18"/>
    </sheetView>
  </sheetViews>
  <sheetFormatPr defaultColWidth="9.00390625" defaultRowHeight="12.75"/>
  <cols>
    <col min="1" max="1" width="4.00390625" style="0" customWidth="1"/>
    <col min="2" max="2" width="38.25390625" style="0" customWidth="1"/>
    <col min="3" max="3" width="9.75390625" style="0" customWidth="1"/>
    <col min="4" max="4" width="14.125" style="0" customWidth="1"/>
    <col min="5" max="5" width="10.75390625" style="0" customWidth="1"/>
    <col min="6" max="6" width="12.625" style="0" customWidth="1"/>
    <col min="7" max="7" width="10.625" style="0" customWidth="1"/>
    <col min="8" max="8" width="9.875" style="0" customWidth="1"/>
    <col min="9" max="9" width="13.125" style="0" customWidth="1"/>
    <col min="10" max="10" width="9.75390625" style="0" customWidth="1"/>
    <col min="11" max="11" width="11.125" style="0" customWidth="1"/>
    <col min="12" max="12" width="13.00390625" style="0" customWidth="1"/>
    <col min="13" max="13" width="9.625" style="0" customWidth="1"/>
  </cols>
  <sheetData>
    <row r="1" spans="1:13" s="14" customFormat="1" ht="21" customHeight="1">
      <c r="A1" s="35"/>
      <c r="B1" s="35"/>
      <c r="C1" s="35"/>
      <c r="D1" s="35"/>
      <c r="E1" s="35"/>
      <c r="F1" s="35"/>
      <c r="G1" s="35"/>
      <c r="H1" s="35"/>
      <c r="I1" s="35"/>
      <c r="J1" s="152" t="s">
        <v>20</v>
      </c>
      <c r="K1" s="152"/>
      <c r="L1" s="152"/>
      <c r="M1" s="152"/>
    </row>
    <row r="2" spans="1:13" s="14" customFormat="1" ht="18" customHeight="1">
      <c r="A2" s="35"/>
      <c r="B2" s="35"/>
      <c r="C2" s="35"/>
      <c r="D2" s="35"/>
      <c r="E2" s="35"/>
      <c r="F2" s="35"/>
      <c r="G2" s="35"/>
      <c r="H2" s="35"/>
      <c r="I2" s="35"/>
      <c r="J2" s="152" t="s">
        <v>21</v>
      </c>
      <c r="K2" s="152"/>
      <c r="L2" s="152"/>
      <c r="M2" s="152"/>
    </row>
    <row r="3" spans="1:13" s="14" customFormat="1" ht="20.25" customHeight="1">
      <c r="A3" s="35"/>
      <c r="B3" s="35"/>
      <c r="C3" s="35"/>
      <c r="D3" s="35"/>
      <c r="E3" s="35"/>
      <c r="F3" s="35"/>
      <c r="G3" s="35"/>
      <c r="H3" s="35"/>
      <c r="I3" s="35"/>
      <c r="J3" s="152" t="s">
        <v>22</v>
      </c>
      <c r="K3" s="152"/>
      <c r="L3" s="152"/>
      <c r="M3" s="152"/>
    </row>
    <row r="4" spans="1:13" ht="12.75">
      <c r="A4" s="5"/>
      <c r="B4" s="5"/>
      <c r="C4" s="5"/>
      <c r="D4" s="5"/>
      <c r="E4" s="5"/>
      <c r="F4" s="5"/>
      <c r="G4" s="5"/>
      <c r="H4" s="5"/>
      <c r="I4" s="5"/>
      <c r="J4" s="13"/>
      <c r="K4" s="13"/>
      <c r="L4" s="13"/>
      <c r="M4" s="13"/>
    </row>
    <row r="5" spans="1:13" ht="12.75">
      <c r="A5" s="5"/>
      <c r="B5" s="5"/>
      <c r="C5" s="5"/>
      <c r="D5" s="5"/>
      <c r="E5" s="5"/>
      <c r="F5" s="5"/>
      <c r="G5" s="5"/>
      <c r="H5" s="5"/>
      <c r="I5" s="5"/>
      <c r="J5" s="5"/>
      <c r="K5" s="5"/>
      <c r="L5" s="5"/>
      <c r="M5" s="5"/>
    </row>
    <row r="6" spans="1:13" ht="18.75">
      <c r="A6" s="141" t="s">
        <v>23</v>
      </c>
      <c r="B6" s="141"/>
      <c r="C6" s="141"/>
      <c r="D6" s="141"/>
      <c r="E6" s="141"/>
      <c r="F6" s="141"/>
      <c r="G6" s="141"/>
      <c r="H6" s="141"/>
      <c r="I6" s="141"/>
      <c r="J6" s="141"/>
      <c r="K6" s="141"/>
      <c r="L6" s="141"/>
      <c r="M6" s="141"/>
    </row>
    <row r="7" spans="1:13" ht="18.75" customHeight="1">
      <c r="A7" s="141" t="s">
        <v>24</v>
      </c>
      <c r="B7" s="141"/>
      <c r="C7" s="141"/>
      <c r="D7" s="141"/>
      <c r="E7" s="141"/>
      <c r="F7" s="141"/>
      <c r="G7" s="141"/>
      <c r="H7" s="141"/>
      <c r="I7" s="141"/>
      <c r="J7" s="141"/>
      <c r="K7" s="141"/>
      <c r="L7" s="141"/>
      <c r="M7" s="141"/>
    </row>
    <row r="8" spans="1:13" ht="21" customHeight="1">
      <c r="A8" s="141" t="s">
        <v>25</v>
      </c>
      <c r="B8" s="141"/>
      <c r="C8" s="141"/>
      <c r="D8" s="141"/>
      <c r="E8" s="141"/>
      <c r="F8" s="141"/>
      <c r="G8" s="141"/>
      <c r="H8" s="141"/>
      <c r="I8" s="141"/>
      <c r="J8" s="141"/>
      <c r="K8" s="141"/>
      <c r="L8" s="141"/>
      <c r="M8" s="141"/>
    </row>
    <row r="9" spans="1:13" ht="25.5" customHeight="1">
      <c r="A9" s="145" t="s">
        <v>94</v>
      </c>
      <c r="B9" s="145"/>
      <c r="C9" s="145"/>
      <c r="D9" s="145"/>
      <c r="E9" s="145"/>
      <c r="F9" s="145"/>
      <c r="G9" s="145"/>
      <c r="H9" s="145"/>
      <c r="I9" s="145"/>
      <c r="J9" s="145"/>
      <c r="K9" s="145"/>
      <c r="L9" s="145"/>
      <c r="M9" s="145"/>
    </row>
    <row r="10" spans="1:13" ht="18.75" customHeight="1">
      <c r="A10" s="146" t="s">
        <v>0</v>
      </c>
      <c r="B10" s="146"/>
      <c r="C10" s="146"/>
      <c r="D10" s="146"/>
      <c r="E10" s="146"/>
      <c r="F10" s="146"/>
      <c r="G10" s="146"/>
      <c r="H10" s="146"/>
      <c r="I10" s="146"/>
      <c r="J10" s="146"/>
      <c r="K10" s="146"/>
      <c r="L10" s="146"/>
      <c r="M10" s="146"/>
    </row>
    <row r="11" spans="1:13" ht="27" customHeight="1">
      <c r="A11" s="147" t="s">
        <v>40</v>
      </c>
      <c r="B11" s="147"/>
      <c r="C11" s="147"/>
      <c r="D11" s="147"/>
      <c r="E11" s="147"/>
      <c r="F11" s="147"/>
      <c r="G11" s="147"/>
      <c r="H11" s="147"/>
      <c r="I11" s="147"/>
      <c r="J11" s="147"/>
      <c r="K11" s="147"/>
      <c r="L11" s="147"/>
      <c r="M11" s="147"/>
    </row>
    <row r="12" spans="1:13" ht="13.5" customHeight="1">
      <c r="A12" s="5"/>
      <c r="B12" s="5"/>
      <c r="C12" s="5"/>
      <c r="D12" s="5"/>
      <c r="E12" s="5"/>
      <c r="F12" s="5"/>
      <c r="G12" s="5"/>
      <c r="H12" s="5"/>
      <c r="I12" s="5"/>
      <c r="J12" s="5"/>
      <c r="K12" s="5"/>
      <c r="L12" s="5"/>
      <c r="M12" s="5"/>
    </row>
    <row r="13" spans="2:13" s="32" customFormat="1" ht="22.5" customHeight="1">
      <c r="B13" s="33" t="s">
        <v>129</v>
      </c>
      <c r="C13" s="148" t="s">
        <v>65</v>
      </c>
      <c r="D13" s="148"/>
      <c r="E13" s="148"/>
      <c r="F13" s="148"/>
      <c r="G13" s="148"/>
      <c r="H13" s="148"/>
      <c r="I13" s="148"/>
      <c r="J13" s="148"/>
      <c r="K13" s="148"/>
      <c r="L13" s="148"/>
      <c r="M13" s="148"/>
    </row>
    <row r="14" spans="1:13" s="31" customFormat="1" ht="23.25" customHeight="1">
      <c r="A14" s="30"/>
      <c r="B14" s="29" t="s">
        <v>55</v>
      </c>
      <c r="C14" s="149" t="s">
        <v>56</v>
      </c>
      <c r="D14" s="149"/>
      <c r="E14" s="149"/>
      <c r="F14" s="149"/>
      <c r="G14" s="149"/>
      <c r="H14" s="149"/>
      <c r="I14" s="149"/>
      <c r="J14" s="149"/>
      <c r="K14" s="149"/>
      <c r="L14" s="149"/>
      <c r="M14" s="149"/>
    </row>
    <row r="15" spans="1:13" ht="13.5" customHeight="1">
      <c r="A15" s="5"/>
      <c r="B15" s="5"/>
      <c r="C15" s="5"/>
      <c r="D15" s="5"/>
      <c r="E15" s="5"/>
      <c r="F15" s="5"/>
      <c r="G15" s="5"/>
      <c r="H15" s="5"/>
      <c r="I15" s="5"/>
      <c r="J15" s="5"/>
      <c r="K15" s="5"/>
      <c r="L15" s="5"/>
      <c r="M15" s="5"/>
    </row>
    <row r="16" spans="1:13" s="27" customFormat="1" ht="31.5" customHeight="1">
      <c r="A16" s="150" t="s">
        <v>26</v>
      </c>
      <c r="B16" s="150" t="s">
        <v>27</v>
      </c>
      <c r="C16" s="150" t="s">
        <v>97</v>
      </c>
      <c r="D16" s="150" t="s">
        <v>28</v>
      </c>
      <c r="E16" s="142" t="s">
        <v>29</v>
      </c>
      <c r="F16" s="143"/>
      <c r="G16" s="144"/>
      <c r="H16" s="142" t="s">
        <v>30</v>
      </c>
      <c r="I16" s="143"/>
      <c r="J16" s="144"/>
      <c r="K16" s="142" t="s">
        <v>31</v>
      </c>
      <c r="L16" s="143"/>
      <c r="M16" s="144"/>
    </row>
    <row r="17" spans="1:13" s="27" customFormat="1" ht="33" customHeight="1">
      <c r="A17" s="151"/>
      <c r="B17" s="151"/>
      <c r="C17" s="151"/>
      <c r="D17" s="151"/>
      <c r="E17" s="34" t="s">
        <v>6</v>
      </c>
      <c r="F17" s="34" t="s">
        <v>11</v>
      </c>
      <c r="G17" s="34" t="s">
        <v>32</v>
      </c>
      <c r="H17" s="34" t="s">
        <v>6</v>
      </c>
      <c r="I17" s="34" t="s">
        <v>11</v>
      </c>
      <c r="J17" s="34" t="s">
        <v>32</v>
      </c>
      <c r="K17" s="34" t="s">
        <v>6</v>
      </c>
      <c r="L17" s="34" t="s">
        <v>11</v>
      </c>
      <c r="M17" s="34" t="s">
        <v>32</v>
      </c>
    </row>
    <row r="18" spans="1:13" s="27" customFormat="1" ht="14.25" customHeight="1">
      <c r="A18" s="34">
        <v>1</v>
      </c>
      <c r="B18" s="34">
        <v>2</v>
      </c>
      <c r="C18" s="34">
        <v>3</v>
      </c>
      <c r="D18" s="34">
        <v>4</v>
      </c>
      <c r="E18" s="34">
        <v>5</v>
      </c>
      <c r="F18" s="34">
        <v>6</v>
      </c>
      <c r="G18" s="34">
        <v>7</v>
      </c>
      <c r="H18" s="34">
        <v>8</v>
      </c>
      <c r="I18" s="34">
        <v>9</v>
      </c>
      <c r="J18" s="34">
        <v>10</v>
      </c>
      <c r="K18" s="34">
        <v>11</v>
      </c>
      <c r="L18" s="34">
        <v>12</v>
      </c>
      <c r="M18" s="34">
        <v>13</v>
      </c>
    </row>
    <row r="19" spans="1:13" s="27" customFormat="1" ht="56.25" customHeight="1">
      <c r="A19" s="34"/>
      <c r="B19" s="64" t="s">
        <v>130</v>
      </c>
      <c r="C19" s="34"/>
      <c r="D19" s="34"/>
      <c r="E19" s="34"/>
      <c r="F19" s="34"/>
      <c r="G19" s="34"/>
      <c r="H19" s="34"/>
      <c r="I19" s="34"/>
      <c r="J19" s="34"/>
      <c r="K19" s="34"/>
      <c r="L19" s="34"/>
      <c r="M19" s="34"/>
    </row>
    <row r="20" spans="1:13" s="14" customFormat="1" ht="16.5" customHeight="1">
      <c r="A20" s="58">
        <v>1</v>
      </c>
      <c r="B20" s="59" t="s">
        <v>103</v>
      </c>
      <c r="C20" s="41"/>
      <c r="D20" s="41"/>
      <c r="E20" s="41"/>
      <c r="F20" s="41"/>
      <c r="G20" s="41"/>
      <c r="H20" s="41"/>
      <c r="I20" s="41"/>
      <c r="J20" s="41"/>
      <c r="K20" s="41"/>
      <c r="L20" s="41"/>
      <c r="M20" s="41"/>
    </row>
    <row r="21" spans="1:13" s="14" customFormat="1" ht="36" customHeight="1">
      <c r="A21" s="58"/>
      <c r="B21" s="60" t="s">
        <v>99</v>
      </c>
      <c r="C21" s="38" t="s">
        <v>127</v>
      </c>
      <c r="D21" s="54" t="s">
        <v>118</v>
      </c>
      <c r="E21" s="61">
        <v>0</v>
      </c>
      <c r="F21" s="61">
        <v>2950110</v>
      </c>
      <c r="G21" s="61">
        <f>E21+F21</f>
        <v>2950110</v>
      </c>
      <c r="H21" s="61">
        <v>0</v>
      </c>
      <c r="I21" s="61">
        <v>2950110</v>
      </c>
      <c r="J21" s="61">
        <f>H21+I21</f>
        <v>2950110</v>
      </c>
      <c r="K21" s="61">
        <f>H21-E21</f>
        <v>0</v>
      </c>
      <c r="L21" s="61">
        <v>0</v>
      </c>
      <c r="M21" s="61">
        <f>K21+L21</f>
        <v>0</v>
      </c>
    </row>
    <row r="22" spans="1:13" s="14" customFormat="1" ht="31.5" customHeight="1">
      <c r="A22" s="58"/>
      <c r="B22" s="60" t="s">
        <v>131</v>
      </c>
      <c r="C22" s="38" t="s">
        <v>127</v>
      </c>
      <c r="D22" s="54" t="s">
        <v>118</v>
      </c>
      <c r="E22" s="61">
        <v>0</v>
      </c>
      <c r="F22" s="61">
        <v>2950110</v>
      </c>
      <c r="G22" s="61">
        <f>E22+F22</f>
        <v>2950110</v>
      </c>
      <c r="H22" s="61">
        <v>0</v>
      </c>
      <c r="I22" s="61">
        <v>2950110</v>
      </c>
      <c r="J22" s="61">
        <f>H22+I22</f>
        <v>2950110</v>
      </c>
      <c r="K22" s="61">
        <f>H22-E22</f>
        <v>0</v>
      </c>
      <c r="L22" s="61">
        <f>I22-F22</f>
        <v>0</v>
      </c>
      <c r="M22" s="61">
        <f>J22-G22</f>
        <v>0</v>
      </c>
    </row>
    <row r="23" spans="1:13" s="14" customFormat="1" ht="45.75" customHeight="1">
      <c r="A23" s="58"/>
      <c r="B23" s="60" t="s">
        <v>132</v>
      </c>
      <c r="C23" s="38" t="s">
        <v>33</v>
      </c>
      <c r="D23" s="54" t="s">
        <v>142</v>
      </c>
      <c r="E23" s="61">
        <v>0</v>
      </c>
      <c r="F23" s="61">
        <v>1</v>
      </c>
      <c r="G23" s="61">
        <f>E23+F23</f>
        <v>1</v>
      </c>
      <c r="H23" s="61">
        <v>0</v>
      </c>
      <c r="I23" s="61">
        <v>1</v>
      </c>
      <c r="J23" s="61">
        <f>H23+I23</f>
        <v>1</v>
      </c>
      <c r="K23" s="61">
        <f>H23-E23</f>
        <v>0</v>
      </c>
      <c r="L23" s="61">
        <v>0</v>
      </c>
      <c r="M23" s="61">
        <f>K23+L23</f>
        <v>0</v>
      </c>
    </row>
    <row r="24" spans="1:13" s="14" customFormat="1" ht="15.75" customHeight="1">
      <c r="A24" s="58">
        <v>2</v>
      </c>
      <c r="B24" s="59" t="s">
        <v>104</v>
      </c>
      <c r="C24" s="38"/>
      <c r="D24" s="41"/>
      <c r="E24" s="38"/>
      <c r="F24" s="38"/>
      <c r="G24" s="58"/>
      <c r="H24" s="38"/>
      <c r="I24" s="38"/>
      <c r="J24" s="58"/>
      <c r="K24" s="38"/>
      <c r="L24" s="38"/>
      <c r="M24" s="58"/>
    </row>
    <row r="25" spans="1:13" s="14" customFormat="1" ht="45" customHeight="1">
      <c r="A25" s="58"/>
      <c r="B25" s="60" t="s">
        <v>133</v>
      </c>
      <c r="C25" s="38" t="s">
        <v>33</v>
      </c>
      <c r="D25" s="54" t="s">
        <v>142</v>
      </c>
      <c r="E25" s="61">
        <v>0</v>
      </c>
      <c r="F25" s="61">
        <v>1</v>
      </c>
      <c r="G25" s="61">
        <f>E25+F25</f>
        <v>1</v>
      </c>
      <c r="H25" s="61">
        <v>0</v>
      </c>
      <c r="I25" s="61">
        <v>1</v>
      </c>
      <c r="J25" s="61">
        <f>H25+I25</f>
        <v>1</v>
      </c>
      <c r="K25" s="61">
        <f>H25-E25</f>
        <v>0</v>
      </c>
      <c r="L25" s="61">
        <v>0</v>
      </c>
      <c r="M25" s="61">
        <f>K25+L25</f>
        <v>0</v>
      </c>
    </row>
    <row r="26" spans="1:13" s="14" customFormat="1" ht="15" customHeight="1">
      <c r="A26" s="58">
        <v>3</v>
      </c>
      <c r="B26" s="59" t="s">
        <v>105</v>
      </c>
      <c r="C26" s="41"/>
      <c r="D26" s="41"/>
      <c r="E26" s="38"/>
      <c r="F26" s="38"/>
      <c r="G26" s="58"/>
      <c r="H26" s="38"/>
      <c r="I26" s="38"/>
      <c r="J26" s="58"/>
      <c r="K26" s="38"/>
      <c r="L26" s="38"/>
      <c r="M26" s="58"/>
    </row>
    <row r="27" spans="1:13" s="14" customFormat="1" ht="33" customHeight="1">
      <c r="A27" s="58"/>
      <c r="B27" s="60" t="s">
        <v>134</v>
      </c>
      <c r="C27" s="38" t="s">
        <v>127</v>
      </c>
      <c r="D27" s="54" t="s">
        <v>115</v>
      </c>
      <c r="E27" s="61">
        <v>0</v>
      </c>
      <c r="F27" s="61">
        <v>2950110</v>
      </c>
      <c r="G27" s="61">
        <f>E27+F27</f>
        <v>2950110</v>
      </c>
      <c r="H27" s="61">
        <v>0</v>
      </c>
      <c r="I27" s="61">
        <v>2950110</v>
      </c>
      <c r="J27" s="61">
        <f>H27+I27</f>
        <v>2950110</v>
      </c>
      <c r="K27" s="61">
        <f>H27-E27</f>
        <v>0</v>
      </c>
      <c r="L27" s="61">
        <v>0</v>
      </c>
      <c r="M27" s="61">
        <f>K27+L27</f>
        <v>0</v>
      </c>
    </row>
    <row r="28" spans="1:13" s="14" customFormat="1" ht="14.25" customHeight="1">
      <c r="A28" s="58">
        <v>4</v>
      </c>
      <c r="B28" s="59" t="s">
        <v>110</v>
      </c>
      <c r="C28" s="41"/>
      <c r="D28" s="41"/>
      <c r="E28" s="38"/>
      <c r="F28" s="38"/>
      <c r="G28" s="58"/>
      <c r="H28" s="38"/>
      <c r="I28" s="38"/>
      <c r="J28" s="58"/>
      <c r="K28" s="38"/>
      <c r="L28" s="38"/>
      <c r="M28" s="58"/>
    </row>
    <row r="29" spans="1:13" s="14" customFormat="1" ht="30" customHeight="1">
      <c r="A29" s="41"/>
      <c r="B29" s="62" t="s">
        <v>135</v>
      </c>
      <c r="C29" s="38" t="s">
        <v>39</v>
      </c>
      <c r="D29" s="54" t="s">
        <v>115</v>
      </c>
      <c r="E29" s="63">
        <v>0</v>
      </c>
      <c r="F29" s="61">
        <v>100</v>
      </c>
      <c r="G29" s="61">
        <f>E29+F29</f>
        <v>100</v>
      </c>
      <c r="H29" s="61">
        <v>0</v>
      </c>
      <c r="I29" s="61">
        <v>100</v>
      </c>
      <c r="J29" s="61">
        <f>H29+I29</f>
        <v>100</v>
      </c>
      <c r="K29" s="61">
        <f>H29-E29</f>
        <v>0</v>
      </c>
      <c r="L29" s="61">
        <v>0</v>
      </c>
      <c r="M29" s="61">
        <f>K29+L29</f>
        <v>0</v>
      </c>
    </row>
    <row r="30" spans="1:13" s="27" customFormat="1" ht="42.75" customHeight="1">
      <c r="A30" s="34"/>
      <c r="B30" s="64" t="s">
        <v>136</v>
      </c>
      <c r="C30" s="34"/>
      <c r="D30" s="34"/>
      <c r="E30" s="34"/>
      <c r="F30" s="34"/>
      <c r="G30" s="34"/>
      <c r="H30" s="34"/>
      <c r="I30" s="34"/>
      <c r="J30" s="34"/>
      <c r="K30" s="34"/>
      <c r="L30" s="34"/>
      <c r="M30" s="34"/>
    </row>
    <row r="31" spans="1:13" s="14" customFormat="1" ht="16.5" customHeight="1">
      <c r="A31" s="58">
        <v>1</v>
      </c>
      <c r="B31" s="59" t="s">
        <v>103</v>
      </c>
      <c r="C31" s="41"/>
      <c r="D31" s="41"/>
      <c r="E31" s="41"/>
      <c r="F31" s="41"/>
      <c r="G31" s="41"/>
      <c r="H31" s="41"/>
      <c r="I31" s="41"/>
      <c r="J31" s="41"/>
      <c r="K31" s="41"/>
      <c r="L31" s="41"/>
      <c r="M31" s="41"/>
    </row>
    <row r="32" spans="1:13" s="14" customFormat="1" ht="15" customHeight="1">
      <c r="A32" s="58"/>
      <c r="B32" s="60" t="s">
        <v>99</v>
      </c>
      <c r="C32" s="38" t="s">
        <v>127</v>
      </c>
      <c r="D32" s="54"/>
      <c r="E32" s="61">
        <v>0</v>
      </c>
      <c r="F32" s="67">
        <v>38390</v>
      </c>
      <c r="G32" s="61">
        <f>E32+F32</f>
        <v>38390</v>
      </c>
      <c r="H32" s="61">
        <v>0</v>
      </c>
      <c r="I32" s="67">
        <v>38390</v>
      </c>
      <c r="J32" s="61">
        <f>H32+I32</f>
        <v>38390</v>
      </c>
      <c r="K32" s="61">
        <f>H32-E32</f>
        <v>0</v>
      </c>
      <c r="L32" s="61">
        <v>0</v>
      </c>
      <c r="M32" s="61">
        <f>K32+L32</f>
        <v>0</v>
      </c>
    </row>
    <row r="33" spans="1:13" s="14" customFormat="1" ht="42.75" customHeight="1">
      <c r="A33" s="58"/>
      <c r="B33" s="60" t="s">
        <v>137</v>
      </c>
      <c r="C33" s="38" t="s">
        <v>127</v>
      </c>
      <c r="D33" s="54" t="s">
        <v>142</v>
      </c>
      <c r="E33" s="61">
        <v>0</v>
      </c>
      <c r="F33" s="61">
        <v>14500</v>
      </c>
      <c r="G33" s="61">
        <f>E33+F33</f>
        <v>14500</v>
      </c>
      <c r="H33" s="61">
        <v>0</v>
      </c>
      <c r="I33" s="61">
        <v>14500</v>
      </c>
      <c r="J33" s="61">
        <f>H33+I33</f>
        <v>14500</v>
      </c>
      <c r="K33" s="61">
        <f>H33-E33</f>
        <v>0</v>
      </c>
      <c r="L33" s="61">
        <f>I33-F33</f>
        <v>0</v>
      </c>
      <c r="M33" s="61">
        <f>J33-G33</f>
        <v>0</v>
      </c>
    </row>
    <row r="34" spans="1:13" s="14" customFormat="1" ht="49.5" customHeight="1">
      <c r="A34" s="58"/>
      <c r="B34" s="60" t="s">
        <v>138</v>
      </c>
      <c r="C34" s="38" t="s">
        <v>127</v>
      </c>
      <c r="D34" s="54" t="s">
        <v>142</v>
      </c>
      <c r="E34" s="61">
        <v>0</v>
      </c>
      <c r="F34" s="61">
        <v>23890</v>
      </c>
      <c r="G34" s="61">
        <f>E34+F34</f>
        <v>23890</v>
      </c>
      <c r="H34" s="61">
        <v>0</v>
      </c>
      <c r="I34" s="61">
        <v>23890</v>
      </c>
      <c r="J34" s="61">
        <f>H34+I34</f>
        <v>23890</v>
      </c>
      <c r="K34" s="61">
        <f>H34-E34</f>
        <v>0</v>
      </c>
      <c r="L34" s="61">
        <v>0</v>
      </c>
      <c r="M34" s="61">
        <f>K34+L34</f>
        <v>0</v>
      </c>
    </row>
    <row r="35" spans="1:13" s="14" customFormat="1" ht="15.75" customHeight="1">
      <c r="A35" s="58">
        <v>2</v>
      </c>
      <c r="B35" s="59" t="s">
        <v>104</v>
      </c>
      <c r="C35" s="38"/>
      <c r="D35" s="41"/>
      <c r="E35" s="38"/>
      <c r="F35" s="38"/>
      <c r="G35" s="58"/>
      <c r="H35" s="38"/>
      <c r="I35" s="38"/>
      <c r="J35" s="58"/>
      <c r="K35" s="38"/>
      <c r="L35" s="38"/>
      <c r="M35" s="58"/>
    </row>
    <row r="36" spans="1:13" s="14" customFormat="1" ht="45.75" customHeight="1">
      <c r="A36" s="58"/>
      <c r="B36" s="60" t="s">
        <v>139</v>
      </c>
      <c r="C36" s="38" t="s">
        <v>33</v>
      </c>
      <c r="D36" s="54" t="s">
        <v>142</v>
      </c>
      <c r="E36" s="61">
        <v>0</v>
      </c>
      <c r="F36" s="61">
        <v>2</v>
      </c>
      <c r="G36" s="61">
        <f>E36+F36</f>
        <v>2</v>
      </c>
      <c r="H36" s="61">
        <v>0</v>
      </c>
      <c r="I36" s="61">
        <v>2</v>
      </c>
      <c r="J36" s="61">
        <f>H36+I36</f>
        <v>2</v>
      </c>
      <c r="K36" s="61">
        <f>H36-E36</f>
        <v>0</v>
      </c>
      <c r="L36" s="61">
        <v>0</v>
      </c>
      <c r="M36" s="61">
        <f>K36+L36</f>
        <v>0</v>
      </c>
    </row>
    <row r="37" spans="1:13" s="14" customFormat="1" ht="15" customHeight="1">
      <c r="A37" s="58">
        <v>3</v>
      </c>
      <c r="B37" s="59" t="s">
        <v>105</v>
      </c>
      <c r="C37" s="41"/>
      <c r="D37" s="41"/>
      <c r="E37" s="38"/>
      <c r="F37" s="38"/>
      <c r="G37" s="58"/>
      <c r="H37" s="38"/>
      <c r="I37" s="38"/>
      <c r="J37" s="58"/>
      <c r="K37" s="38"/>
      <c r="L37" s="38"/>
      <c r="M37" s="58"/>
    </row>
    <row r="38" spans="1:13" s="14" customFormat="1" ht="33" customHeight="1">
      <c r="A38" s="58"/>
      <c r="B38" s="60" t="s">
        <v>140</v>
      </c>
      <c r="C38" s="38" t="s">
        <v>127</v>
      </c>
      <c r="D38" s="54" t="s">
        <v>115</v>
      </c>
      <c r="E38" s="61">
        <v>0</v>
      </c>
      <c r="F38" s="61">
        <v>19195</v>
      </c>
      <c r="G38" s="61">
        <f>E38+F38</f>
        <v>19195</v>
      </c>
      <c r="H38" s="61">
        <v>0</v>
      </c>
      <c r="I38" s="61">
        <v>19195</v>
      </c>
      <c r="J38" s="61">
        <f>H38+I38</f>
        <v>19195</v>
      </c>
      <c r="K38" s="61">
        <f>H38-E38</f>
        <v>0</v>
      </c>
      <c r="L38" s="61">
        <v>0</v>
      </c>
      <c r="M38" s="61">
        <f>K38+L38</f>
        <v>0</v>
      </c>
    </row>
    <row r="39" spans="1:13" s="14" customFormat="1" ht="14.25" customHeight="1">
      <c r="A39" s="58">
        <v>4</v>
      </c>
      <c r="B39" s="59" t="s">
        <v>110</v>
      </c>
      <c r="C39" s="41"/>
      <c r="D39" s="41"/>
      <c r="E39" s="38"/>
      <c r="F39" s="38"/>
      <c r="G39" s="58"/>
      <c r="H39" s="38"/>
      <c r="I39" s="38"/>
      <c r="J39" s="58"/>
      <c r="K39" s="38"/>
      <c r="L39" s="38"/>
      <c r="M39" s="58"/>
    </row>
    <row r="40" spans="1:13" s="14" customFormat="1" ht="30" customHeight="1">
      <c r="A40" s="41"/>
      <c r="B40" s="60" t="s">
        <v>141</v>
      </c>
      <c r="C40" s="38" t="s">
        <v>39</v>
      </c>
      <c r="D40" s="54" t="s">
        <v>115</v>
      </c>
      <c r="E40" s="61">
        <v>0</v>
      </c>
      <c r="F40" s="61">
        <v>100</v>
      </c>
      <c r="G40" s="61">
        <f>E40+F40</f>
        <v>100</v>
      </c>
      <c r="H40" s="61">
        <v>0</v>
      </c>
      <c r="I40" s="61">
        <v>100</v>
      </c>
      <c r="J40" s="61">
        <f>H40+I40</f>
        <v>100</v>
      </c>
      <c r="K40" s="61">
        <f>H40-E40</f>
        <v>0</v>
      </c>
      <c r="L40" s="61">
        <v>0</v>
      </c>
      <c r="M40" s="61">
        <f>K40+L40</f>
        <v>0</v>
      </c>
    </row>
    <row r="41" spans="1:13" ht="24.75" customHeight="1">
      <c r="A41" s="5"/>
      <c r="B41" s="5"/>
      <c r="C41" s="5"/>
      <c r="D41" s="5"/>
      <c r="E41" s="5"/>
      <c r="F41" s="5"/>
      <c r="G41" s="5"/>
      <c r="H41" s="5"/>
      <c r="I41" s="5"/>
      <c r="J41" s="5"/>
      <c r="K41" s="5"/>
      <c r="L41" s="5"/>
      <c r="M41" s="5"/>
    </row>
    <row r="42" spans="1:13" ht="23.25" customHeight="1">
      <c r="A42" s="5"/>
      <c r="B42" s="5"/>
      <c r="C42" s="5"/>
      <c r="D42" s="5"/>
      <c r="E42" s="5"/>
      <c r="F42" s="5"/>
      <c r="G42" s="5"/>
      <c r="H42" s="5"/>
      <c r="I42" s="5"/>
      <c r="J42" s="5"/>
      <c r="K42" s="5"/>
      <c r="L42" s="5"/>
      <c r="M42" s="5"/>
    </row>
    <row r="43" spans="1:12" s="36" customFormat="1" ht="24" customHeight="1">
      <c r="A43" s="20" t="s">
        <v>414</v>
      </c>
      <c r="B43" s="20"/>
      <c r="C43" s="20"/>
      <c r="F43" s="20"/>
      <c r="G43" s="37"/>
      <c r="H43" s="37"/>
      <c r="K43" s="136" t="s">
        <v>415</v>
      </c>
      <c r="L43" s="136"/>
    </row>
    <row r="44" spans="1:12" ht="14.25" customHeight="1">
      <c r="A44" s="8"/>
      <c r="B44" s="5"/>
      <c r="G44" s="138" t="s">
        <v>7</v>
      </c>
      <c r="H44" s="138"/>
      <c r="I44" s="17"/>
      <c r="K44" s="137" t="s">
        <v>8</v>
      </c>
      <c r="L44" s="137"/>
    </row>
  </sheetData>
  <mergeCells count="21">
    <mergeCell ref="J1:M1"/>
    <mergeCell ref="J2:M2"/>
    <mergeCell ref="J3:M3"/>
    <mergeCell ref="A6:M6"/>
    <mergeCell ref="E16:G16"/>
    <mergeCell ref="H16:J16"/>
    <mergeCell ref="K16:M16"/>
    <mergeCell ref="A7:M7"/>
    <mergeCell ref="A8:M8"/>
    <mergeCell ref="A9:M9"/>
    <mergeCell ref="A10:M10"/>
    <mergeCell ref="K43:L43"/>
    <mergeCell ref="G44:H44"/>
    <mergeCell ref="K44:L44"/>
    <mergeCell ref="A11:M11"/>
    <mergeCell ref="C13:M13"/>
    <mergeCell ref="C14:M14"/>
    <mergeCell ref="A16:A17"/>
    <mergeCell ref="B16:B17"/>
    <mergeCell ref="C16:C17"/>
    <mergeCell ref="D16:D17"/>
  </mergeCells>
  <printOptions/>
  <pageMargins left="0.3937007874015748" right="0.3937007874015748" top="0.7874015748031497" bottom="0.3937007874015748" header="0.5118110236220472" footer="0.5118110236220472"/>
  <pageSetup fitToHeight="16"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M54"/>
  <sheetViews>
    <sheetView workbookViewId="0" topLeftCell="A14">
      <selection activeCell="A18" sqref="A18:IV18"/>
    </sheetView>
  </sheetViews>
  <sheetFormatPr defaultColWidth="9.00390625" defaultRowHeight="12.75"/>
  <cols>
    <col min="1" max="1" width="4.00390625" style="0" customWidth="1"/>
    <col min="2" max="2" width="38.25390625" style="0" customWidth="1"/>
    <col min="3" max="3" width="9.75390625" style="0" customWidth="1"/>
    <col min="4" max="4" width="14.125" style="0" customWidth="1"/>
    <col min="5" max="5" width="10.75390625" style="0" customWidth="1"/>
    <col min="6" max="6" width="12.625" style="0" customWidth="1"/>
    <col min="7" max="7" width="10.625" style="0" customWidth="1"/>
    <col min="8" max="8" width="9.875" style="0" customWidth="1"/>
    <col min="9" max="9" width="13.125" style="0" customWidth="1"/>
    <col min="10" max="10" width="9.75390625" style="0" customWidth="1"/>
    <col min="11" max="11" width="11.125" style="0" customWidth="1"/>
    <col min="12" max="12" width="13.00390625" style="0" customWidth="1"/>
    <col min="13" max="13" width="9.625" style="0" customWidth="1"/>
  </cols>
  <sheetData>
    <row r="1" spans="1:13" s="14" customFormat="1" ht="21" customHeight="1">
      <c r="A1" s="35"/>
      <c r="B1" s="35"/>
      <c r="C1" s="35"/>
      <c r="D1" s="35"/>
      <c r="E1" s="35"/>
      <c r="F1" s="35"/>
      <c r="G1" s="35"/>
      <c r="H1" s="35"/>
      <c r="I1" s="35"/>
      <c r="J1" s="152" t="s">
        <v>20</v>
      </c>
      <c r="K1" s="152"/>
      <c r="L1" s="152"/>
      <c r="M1" s="152"/>
    </row>
    <row r="2" spans="1:13" s="14" customFormat="1" ht="18" customHeight="1">
      <c r="A2" s="35"/>
      <c r="B2" s="35"/>
      <c r="C2" s="35"/>
      <c r="D2" s="35"/>
      <c r="E2" s="35"/>
      <c r="F2" s="35"/>
      <c r="G2" s="35"/>
      <c r="H2" s="35"/>
      <c r="I2" s="35"/>
      <c r="J2" s="152" t="s">
        <v>21</v>
      </c>
      <c r="K2" s="152"/>
      <c r="L2" s="152"/>
      <c r="M2" s="152"/>
    </row>
    <row r="3" spans="1:13" s="14" customFormat="1" ht="20.25" customHeight="1">
      <c r="A3" s="35"/>
      <c r="B3" s="35"/>
      <c r="C3" s="35"/>
      <c r="D3" s="35"/>
      <c r="E3" s="35"/>
      <c r="F3" s="35"/>
      <c r="G3" s="35"/>
      <c r="H3" s="35"/>
      <c r="I3" s="35"/>
      <c r="J3" s="152" t="s">
        <v>22</v>
      </c>
      <c r="K3" s="152"/>
      <c r="L3" s="152"/>
      <c r="M3" s="152"/>
    </row>
    <row r="4" spans="1:13" ht="12.75">
      <c r="A4" s="5"/>
      <c r="B4" s="5"/>
      <c r="C4" s="5"/>
      <c r="D4" s="5"/>
      <c r="E4" s="5"/>
      <c r="F4" s="5"/>
      <c r="G4" s="5"/>
      <c r="H4" s="5"/>
      <c r="I4" s="5"/>
      <c r="J4" s="13"/>
      <c r="K4" s="13"/>
      <c r="L4" s="13"/>
      <c r="M4" s="13"/>
    </row>
    <row r="5" spans="1:13" ht="12.75">
      <c r="A5" s="5"/>
      <c r="B5" s="5"/>
      <c r="C5" s="5"/>
      <c r="D5" s="5"/>
      <c r="E5" s="5"/>
      <c r="F5" s="5"/>
      <c r="G5" s="5"/>
      <c r="H5" s="5"/>
      <c r="I5" s="5"/>
      <c r="J5" s="5"/>
      <c r="K5" s="5"/>
      <c r="L5" s="5"/>
      <c r="M5" s="5"/>
    </row>
    <row r="6" spans="1:13" ht="18.75">
      <c r="A6" s="141" t="s">
        <v>23</v>
      </c>
      <c r="B6" s="141"/>
      <c r="C6" s="141"/>
      <c r="D6" s="141"/>
      <c r="E6" s="141"/>
      <c r="F6" s="141"/>
      <c r="G6" s="141"/>
      <c r="H6" s="141"/>
      <c r="I6" s="141"/>
      <c r="J6" s="141"/>
      <c r="K6" s="141"/>
      <c r="L6" s="141"/>
      <c r="M6" s="141"/>
    </row>
    <row r="7" spans="1:13" ht="18.75" customHeight="1">
      <c r="A7" s="141" t="s">
        <v>24</v>
      </c>
      <c r="B7" s="141"/>
      <c r="C7" s="141"/>
      <c r="D7" s="141"/>
      <c r="E7" s="141"/>
      <c r="F7" s="141"/>
      <c r="G7" s="141"/>
      <c r="H7" s="141"/>
      <c r="I7" s="141"/>
      <c r="J7" s="141"/>
      <c r="K7" s="141"/>
      <c r="L7" s="141"/>
      <c r="M7" s="141"/>
    </row>
    <row r="8" spans="1:13" ht="21" customHeight="1">
      <c r="A8" s="141" t="s">
        <v>25</v>
      </c>
      <c r="B8" s="141"/>
      <c r="C8" s="141"/>
      <c r="D8" s="141"/>
      <c r="E8" s="141"/>
      <c r="F8" s="141"/>
      <c r="G8" s="141"/>
      <c r="H8" s="141"/>
      <c r="I8" s="141"/>
      <c r="J8" s="141"/>
      <c r="K8" s="141"/>
      <c r="L8" s="141"/>
      <c r="M8" s="141"/>
    </row>
    <row r="9" spans="1:13" ht="25.5" customHeight="1">
      <c r="A9" s="145" t="s">
        <v>94</v>
      </c>
      <c r="B9" s="145"/>
      <c r="C9" s="145"/>
      <c r="D9" s="145"/>
      <c r="E9" s="145"/>
      <c r="F9" s="145"/>
      <c r="G9" s="145"/>
      <c r="H9" s="145"/>
      <c r="I9" s="145"/>
      <c r="J9" s="145"/>
      <c r="K9" s="145"/>
      <c r="L9" s="145"/>
      <c r="M9" s="145"/>
    </row>
    <row r="10" spans="1:13" ht="18.75" customHeight="1">
      <c r="A10" s="146" t="s">
        <v>0</v>
      </c>
      <c r="B10" s="146"/>
      <c r="C10" s="146"/>
      <c r="D10" s="146"/>
      <c r="E10" s="146"/>
      <c r="F10" s="146"/>
      <c r="G10" s="146"/>
      <c r="H10" s="146"/>
      <c r="I10" s="146"/>
      <c r="J10" s="146"/>
      <c r="K10" s="146"/>
      <c r="L10" s="146"/>
      <c r="M10" s="146"/>
    </row>
    <row r="11" spans="1:13" ht="27" customHeight="1">
      <c r="A11" s="147" t="s">
        <v>40</v>
      </c>
      <c r="B11" s="147"/>
      <c r="C11" s="147"/>
      <c r="D11" s="147"/>
      <c r="E11" s="147"/>
      <c r="F11" s="147"/>
      <c r="G11" s="147"/>
      <c r="H11" s="147"/>
      <c r="I11" s="147"/>
      <c r="J11" s="147"/>
      <c r="K11" s="147"/>
      <c r="L11" s="147"/>
      <c r="M11" s="147"/>
    </row>
    <row r="12" spans="1:13" ht="13.5" customHeight="1">
      <c r="A12" s="5"/>
      <c r="B12" s="5"/>
      <c r="C12" s="5"/>
      <c r="D12" s="5"/>
      <c r="E12" s="5"/>
      <c r="F12" s="5"/>
      <c r="G12" s="5"/>
      <c r="H12" s="5"/>
      <c r="I12" s="5"/>
      <c r="J12" s="5"/>
      <c r="K12" s="5"/>
      <c r="L12" s="5"/>
      <c r="M12" s="5"/>
    </row>
    <row r="13" spans="2:13" s="32" customFormat="1" ht="22.5" customHeight="1">
      <c r="B13" s="33" t="s">
        <v>143</v>
      </c>
      <c r="C13" s="148" t="s">
        <v>68</v>
      </c>
      <c r="D13" s="148"/>
      <c r="E13" s="148"/>
      <c r="F13" s="148"/>
      <c r="G13" s="148"/>
      <c r="H13" s="148"/>
      <c r="I13" s="148"/>
      <c r="J13" s="148"/>
      <c r="K13" s="148"/>
      <c r="L13" s="148"/>
      <c r="M13" s="148"/>
    </row>
    <row r="14" spans="1:13" s="31" customFormat="1" ht="23.25" customHeight="1">
      <c r="A14" s="30"/>
      <c r="B14" s="29" t="s">
        <v>55</v>
      </c>
      <c r="C14" s="149" t="s">
        <v>56</v>
      </c>
      <c r="D14" s="149"/>
      <c r="E14" s="149"/>
      <c r="F14" s="149"/>
      <c r="G14" s="149"/>
      <c r="H14" s="149"/>
      <c r="I14" s="149"/>
      <c r="J14" s="149"/>
      <c r="K14" s="149"/>
      <c r="L14" s="149"/>
      <c r="M14" s="149"/>
    </row>
    <row r="15" spans="1:13" ht="13.5" customHeight="1">
      <c r="A15" s="5"/>
      <c r="B15" s="5"/>
      <c r="C15" s="5"/>
      <c r="D15" s="5"/>
      <c r="E15" s="5"/>
      <c r="F15" s="5"/>
      <c r="G15" s="5"/>
      <c r="H15" s="5"/>
      <c r="I15" s="5"/>
      <c r="J15" s="5"/>
      <c r="K15" s="5"/>
      <c r="L15" s="5"/>
      <c r="M15" s="5"/>
    </row>
    <row r="16" spans="1:13" s="27" customFormat="1" ht="31.5" customHeight="1">
      <c r="A16" s="150" t="s">
        <v>26</v>
      </c>
      <c r="B16" s="150" t="s">
        <v>27</v>
      </c>
      <c r="C16" s="150" t="s">
        <v>97</v>
      </c>
      <c r="D16" s="150" t="s">
        <v>28</v>
      </c>
      <c r="E16" s="142" t="s">
        <v>29</v>
      </c>
      <c r="F16" s="143"/>
      <c r="G16" s="144"/>
      <c r="H16" s="142" t="s">
        <v>30</v>
      </c>
      <c r="I16" s="143"/>
      <c r="J16" s="144"/>
      <c r="K16" s="142" t="s">
        <v>31</v>
      </c>
      <c r="L16" s="143"/>
      <c r="M16" s="144"/>
    </row>
    <row r="17" spans="1:13" s="27" customFormat="1" ht="33" customHeight="1">
      <c r="A17" s="151"/>
      <c r="B17" s="151"/>
      <c r="C17" s="151"/>
      <c r="D17" s="151"/>
      <c r="E17" s="34" t="s">
        <v>6</v>
      </c>
      <c r="F17" s="34" t="s">
        <v>11</v>
      </c>
      <c r="G17" s="34" t="s">
        <v>32</v>
      </c>
      <c r="H17" s="34" t="s">
        <v>6</v>
      </c>
      <c r="I17" s="34" t="s">
        <v>11</v>
      </c>
      <c r="J17" s="34" t="s">
        <v>32</v>
      </c>
      <c r="K17" s="34" t="s">
        <v>6</v>
      </c>
      <c r="L17" s="34" t="s">
        <v>11</v>
      </c>
      <c r="M17" s="34" t="s">
        <v>32</v>
      </c>
    </row>
    <row r="18" spans="1:13" s="27" customFormat="1" ht="14.25" customHeight="1">
      <c r="A18" s="34">
        <v>1</v>
      </c>
      <c r="B18" s="34">
        <v>2</v>
      </c>
      <c r="C18" s="34">
        <v>3</v>
      </c>
      <c r="D18" s="34">
        <v>4</v>
      </c>
      <c r="E18" s="34">
        <v>5</v>
      </c>
      <c r="F18" s="34">
        <v>6</v>
      </c>
      <c r="G18" s="34">
        <v>7</v>
      </c>
      <c r="H18" s="34">
        <v>8</v>
      </c>
      <c r="I18" s="34">
        <v>9</v>
      </c>
      <c r="J18" s="34">
        <v>10</v>
      </c>
      <c r="K18" s="34">
        <v>11</v>
      </c>
      <c r="L18" s="34">
        <v>12</v>
      </c>
      <c r="M18" s="34">
        <v>13</v>
      </c>
    </row>
    <row r="19" spans="1:13" s="27" customFormat="1" ht="45" customHeight="1">
      <c r="A19" s="34"/>
      <c r="B19" s="64" t="s">
        <v>144</v>
      </c>
      <c r="C19" s="34"/>
      <c r="D19" s="34"/>
      <c r="E19" s="34"/>
      <c r="F19" s="34"/>
      <c r="G19" s="34"/>
      <c r="H19" s="34"/>
      <c r="I19" s="34"/>
      <c r="J19" s="34"/>
      <c r="K19" s="34"/>
      <c r="L19" s="34"/>
      <c r="M19" s="34"/>
    </row>
    <row r="20" spans="1:13" s="14" customFormat="1" ht="16.5" customHeight="1">
      <c r="A20" s="58">
        <v>1</v>
      </c>
      <c r="B20" s="59" t="s">
        <v>103</v>
      </c>
      <c r="C20" s="41"/>
      <c r="D20" s="41"/>
      <c r="E20" s="41"/>
      <c r="F20" s="41"/>
      <c r="G20" s="41"/>
      <c r="H20" s="41"/>
      <c r="I20" s="41"/>
      <c r="J20" s="41"/>
      <c r="K20" s="41"/>
      <c r="L20" s="41"/>
      <c r="M20" s="41"/>
    </row>
    <row r="21" spans="1:13" s="14" customFormat="1" ht="34.5" customHeight="1">
      <c r="A21" s="58"/>
      <c r="B21" s="60" t="s">
        <v>99</v>
      </c>
      <c r="C21" s="38" t="s">
        <v>127</v>
      </c>
      <c r="D21" s="54" t="s">
        <v>118</v>
      </c>
      <c r="E21" s="61">
        <v>156992</v>
      </c>
      <c r="F21" s="61">
        <v>0</v>
      </c>
      <c r="G21" s="61">
        <f>E21+F21</f>
        <v>156992</v>
      </c>
      <c r="H21" s="61">
        <v>156991</v>
      </c>
      <c r="I21" s="61">
        <v>0</v>
      </c>
      <c r="J21" s="61">
        <f>H21+I21</f>
        <v>156991</v>
      </c>
      <c r="K21" s="61">
        <f>H21-E21</f>
        <v>-1</v>
      </c>
      <c r="L21" s="61">
        <v>0</v>
      </c>
      <c r="M21" s="61">
        <f>K21+L21</f>
        <v>-1</v>
      </c>
    </row>
    <row r="22" spans="1:13" s="14" customFormat="1" ht="45" customHeight="1">
      <c r="A22" s="58"/>
      <c r="B22" s="60" t="s">
        <v>145</v>
      </c>
      <c r="C22" s="38" t="s">
        <v>33</v>
      </c>
      <c r="D22" s="54" t="s">
        <v>155</v>
      </c>
      <c r="E22" s="61">
        <v>103</v>
      </c>
      <c r="F22" s="61">
        <v>0</v>
      </c>
      <c r="G22" s="61"/>
      <c r="H22" s="61">
        <v>103</v>
      </c>
      <c r="I22" s="61">
        <v>0</v>
      </c>
      <c r="J22" s="61">
        <f>H22+I22</f>
        <v>103</v>
      </c>
      <c r="K22" s="61">
        <f>H22-E22</f>
        <v>0</v>
      </c>
      <c r="L22" s="61">
        <f>I22-F22</f>
        <v>0</v>
      </c>
      <c r="M22" s="61">
        <f>K22+L22</f>
        <v>0</v>
      </c>
    </row>
    <row r="23" spans="1:13" s="14" customFormat="1" ht="15.75" customHeight="1">
      <c r="A23" s="58">
        <v>2</v>
      </c>
      <c r="B23" s="59" t="s">
        <v>104</v>
      </c>
      <c r="C23" s="38"/>
      <c r="D23" s="41"/>
      <c r="E23" s="38"/>
      <c r="F23" s="38"/>
      <c r="G23" s="58"/>
      <c r="H23" s="38"/>
      <c r="I23" s="38"/>
      <c r="J23" s="58"/>
      <c r="K23" s="38"/>
      <c r="L23" s="38"/>
      <c r="M23" s="58"/>
    </row>
    <row r="24" spans="1:13" s="14" customFormat="1" ht="45" customHeight="1">
      <c r="A24" s="58"/>
      <c r="B24" s="60" t="s">
        <v>146</v>
      </c>
      <c r="C24" s="38" t="s">
        <v>33</v>
      </c>
      <c r="D24" s="54" t="s">
        <v>156</v>
      </c>
      <c r="E24" s="61">
        <v>103</v>
      </c>
      <c r="F24" s="61">
        <v>0</v>
      </c>
      <c r="G24" s="61">
        <f>E24+F24</f>
        <v>103</v>
      </c>
      <c r="H24" s="61">
        <v>103</v>
      </c>
      <c r="I24" s="61">
        <v>0</v>
      </c>
      <c r="J24" s="61">
        <f>H24+I24</f>
        <v>103</v>
      </c>
      <c r="K24" s="61">
        <f>H24-E24</f>
        <v>0</v>
      </c>
      <c r="L24" s="61">
        <v>0</v>
      </c>
      <c r="M24" s="61">
        <f>K24+L24</f>
        <v>0</v>
      </c>
    </row>
    <row r="25" spans="1:13" s="14" customFormat="1" ht="15" customHeight="1">
      <c r="A25" s="58">
        <v>3</v>
      </c>
      <c r="B25" s="59" t="s">
        <v>105</v>
      </c>
      <c r="C25" s="41"/>
      <c r="D25" s="41"/>
      <c r="E25" s="38"/>
      <c r="F25" s="38"/>
      <c r="G25" s="58"/>
      <c r="H25" s="38"/>
      <c r="I25" s="38"/>
      <c r="J25" s="58"/>
      <c r="K25" s="38"/>
      <c r="L25" s="38"/>
      <c r="M25" s="58"/>
    </row>
    <row r="26" spans="1:13" s="14" customFormat="1" ht="46.5" customHeight="1">
      <c r="A26" s="58"/>
      <c r="B26" s="60" t="s">
        <v>147</v>
      </c>
      <c r="C26" s="38" t="s">
        <v>127</v>
      </c>
      <c r="D26" s="54" t="s">
        <v>115</v>
      </c>
      <c r="E26" s="61">
        <v>1524</v>
      </c>
      <c r="F26" s="61">
        <v>0</v>
      </c>
      <c r="G26" s="61">
        <f>E26+F26</f>
        <v>1524</v>
      </c>
      <c r="H26" s="61">
        <v>1524</v>
      </c>
      <c r="I26" s="61">
        <v>0</v>
      </c>
      <c r="J26" s="61">
        <f>H26+I26</f>
        <v>1524</v>
      </c>
      <c r="K26" s="61">
        <f>H26-E26</f>
        <v>0</v>
      </c>
      <c r="L26" s="61">
        <v>0</v>
      </c>
      <c r="M26" s="61">
        <f>K26+L26</f>
        <v>0</v>
      </c>
    </row>
    <row r="27" spans="1:13" s="14" customFormat="1" ht="14.25" customHeight="1">
      <c r="A27" s="58">
        <v>4</v>
      </c>
      <c r="B27" s="59" t="s">
        <v>110</v>
      </c>
      <c r="C27" s="41"/>
      <c r="D27" s="41"/>
      <c r="E27" s="38"/>
      <c r="F27" s="38"/>
      <c r="G27" s="58"/>
      <c r="H27" s="38"/>
      <c r="I27" s="38"/>
      <c r="J27" s="58"/>
      <c r="K27" s="38"/>
      <c r="L27" s="38"/>
      <c r="M27" s="58"/>
    </row>
    <row r="28" spans="1:13" s="14" customFormat="1" ht="62.25" customHeight="1">
      <c r="A28" s="41"/>
      <c r="B28" s="62" t="s">
        <v>148</v>
      </c>
      <c r="C28" s="38" t="s">
        <v>39</v>
      </c>
      <c r="D28" s="54" t="s">
        <v>115</v>
      </c>
      <c r="E28" s="63">
        <v>100</v>
      </c>
      <c r="F28" s="61">
        <v>0</v>
      </c>
      <c r="G28" s="61">
        <f>E28+F28</f>
        <v>100</v>
      </c>
      <c r="H28" s="61">
        <v>100</v>
      </c>
      <c r="I28" s="61">
        <v>0</v>
      </c>
      <c r="J28" s="61">
        <f>H28+I28</f>
        <v>100</v>
      </c>
      <c r="K28" s="61">
        <f>H28-E28</f>
        <v>0</v>
      </c>
      <c r="L28" s="61">
        <v>0</v>
      </c>
      <c r="M28" s="61">
        <f>K28+L28</f>
        <v>0</v>
      </c>
    </row>
    <row r="29" spans="1:13" s="27" customFormat="1" ht="29.25" customHeight="1">
      <c r="A29" s="34"/>
      <c r="B29" s="64" t="s">
        <v>149</v>
      </c>
      <c r="C29" s="34"/>
      <c r="D29" s="34"/>
      <c r="E29" s="34"/>
      <c r="F29" s="34"/>
      <c r="G29" s="34"/>
      <c r="H29" s="34"/>
      <c r="I29" s="34"/>
      <c r="J29" s="34"/>
      <c r="K29" s="34"/>
      <c r="L29" s="34"/>
      <c r="M29" s="34"/>
    </row>
    <row r="30" spans="1:13" s="14" customFormat="1" ht="16.5" customHeight="1">
      <c r="A30" s="58">
        <v>1</v>
      </c>
      <c r="B30" s="59" t="s">
        <v>103</v>
      </c>
      <c r="C30" s="41"/>
      <c r="D30" s="41"/>
      <c r="E30" s="41"/>
      <c r="F30" s="41"/>
      <c r="G30" s="41"/>
      <c r="H30" s="41"/>
      <c r="I30" s="41"/>
      <c r="J30" s="41"/>
      <c r="K30" s="41"/>
      <c r="L30" s="41"/>
      <c r="M30" s="41"/>
    </row>
    <row r="31" spans="1:13" s="14" customFormat="1" ht="34.5" customHeight="1">
      <c r="A31" s="58"/>
      <c r="B31" s="60" t="s">
        <v>99</v>
      </c>
      <c r="C31" s="38" t="s">
        <v>127</v>
      </c>
      <c r="D31" s="54" t="s">
        <v>118</v>
      </c>
      <c r="E31" s="61">
        <v>0</v>
      </c>
      <c r="F31" s="67">
        <v>999439</v>
      </c>
      <c r="G31" s="61">
        <f>E31+F31</f>
        <v>999439</v>
      </c>
      <c r="H31" s="61">
        <v>0</v>
      </c>
      <c r="I31" s="67">
        <v>999439</v>
      </c>
      <c r="J31" s="61">
        <f>H31+I31</f>
        <v>999439</v>
      </c>
      <c r="K31" s="61">
        <f aca="true" t="shared" si="0" ref="K31:M33">H31-E31</f>
        <v>0</v>
      </c>
      <c r="L31" s="61">
        <f t="shared" si="0"/>
        <v>0</v>
      </c>
      <c r="M31" s="61">
        <f t="shared" si="0"/>
        <v>0</v>
      </c>
    </row>
    <row r="32" spans="1:13" s="14" customFormat="1" ht="48" customHeight="1">
      <c r="A32" s="58"/>
      <c r="B32" s="60" t="s">
        <v>150</v>
      </c>
      <c r="C32" s="38" t="s">
        <v>127</v>
      </c>
      <c r="D32" s="54" t="s">
        <v>157</v>
      </c>
      <c r="E32" s="61">
        <v>0</v>
      </c>
      <c r="F32" s="61">
        <v>999439</v>
      </c>
      <c r="G32" s="61">
        <f>E32+F32</f>
        <v>999439</v>
      </c>
      <c r="H32" s="61">
        <v>0</v>
      </c>
      <c r="I32" s="61">
        <v>999439</v>
      </c>
      <c r="J32" s="61">
        <f>H32+I32</f>
        <v>999439</v>
      </c>
      <c r="K32" s="61">
        <f t="shared" si="0"/>
        <v>0</v>
      </c>
      <c r="L32" s="61">
        <f t="shared" si="0"/>
        <v>0</v>
      </c>
      <c r="M32" s="61">
        <f t="shared" si="0"/>
        <v>0</v>
      </c>
    </row>
    <row r="33" spans="1:13" s="14" customFormat="1" ht="28.5" customHeight="1">
      <c r="A33" s="58"/>
      <c r="B33" s="60" t="s">
        <v>151</v>
      </c>
      <c r="C33" s="38" t="s">
        <v>127</v>
      </c>
      <c r="D33" s="54" t="s">
        <v>158</v>
      </c>
      <c r="E33" s="61">
        <v>0</v>
      </c>
      <c r="F33" s="61">
        <v>47</v>
      </c>
      <c r="G33" s="61">
        <f>E33+F33</f>
        <v>47</v>
      </c>
      <c r="H33" s="61">
        <v>0</v>
      </c>
      <c r="I33" s="61">
        <v>47</v>
      </c>
      <c r="J33" s="61">
        <f>H33+I33</f>
        <v>47</v>
      </c>
      <c r="K33" s="61">
        <f t="shared" si="0"/>
        <v>0</v>
      </c>
      <c r="L33" s="61">
        <f t="shared" si="0"/>
        <v>0</v>
      </c>
      <c r="M33" s="61">
        <f t="shared" si="0"/>
        <v>0</v>
      </c>
    </row>
    <row r="34" spans="1:13" s="14" customFormat="1" ht="15.75" customHeight="1">
      <c r="A34" s="58">
        <v>2</v>
      </c>
      <c r="B34" s="59" t="s">
        <v>104</v>
      </c>
      <c r="C34" s="38"/>
      <c r="D34" s="41"/>
      <c r="E34" s="38"/>
      <c r="F34" s="38"/>
      <c r="G34" s="58"/>
      <c r="H34" s="38"/>
      <c r="I34" s="38"/>
      <c r="J34" s="58"/>
      <c r="K34" s="38"/>
      <c r="L34" s="38"/>
      <c r="M34" s="58"/>
    </row>
    <row r="35" spans="1:13" s="14" customFormat="1" ht="30.75" customHeight="1">
      <c r="A35" s="58"/>
      <c r="B35" s="60" t="s">
        <v>152</v>
      </c>
      <c r="C35" s="38" t="s">
        <v>33</v>
      </c>
      <c r="D35" s="54" t="s">
        <v>158</v>
      </c>
      <c r="E35" s="61">
        <v>0</v>
      </c>
      <c r="F35" s="61">
        <v>47</v>
      </c>
      <c r="G35" s="61">
        <f>E35+F35</f>
        <v>47</v>
      </c>
      <c r="H35" s="61">
        <v>0</v>
      </c>
      <c r="I35" s="61">
        <v>47</v>
      </c>
      <c r="J35" s="61">
        <f>H35+I35</f>
        <v>47</v>
      </c>
      <c r="K35" s="61">
        <f>H35-E35</f>
        <v>0</v>
      </c>
      <c r="L35" s="61">
        <f>I35-F35</f>
        <v>0</v>
      </c>
      <c r="M35" s="61">
        <f>J35-G35</f>
        <v>0</v>
      </c>
    </row>
    <row r="36" spans="1:13" s="14" customFormat="1" ht="15" customHeight="1">
      <c r="A36" s="58">
        <v>3</v>
      </c>
      <c r="B36" s="59" t="s">
        <v>105</v>
      </c>
      <c r="C36" s="41"/>
      <c r="D36" s="41"/>
      <c r="E36" s="38"/>
      <c r="F36" s="38"/>
      <c r="G36" s="58"/>
      <c r="H36" s="38"/>
      <c r="I36" s="38"/>
      <c r="J36" s="58"/>
      <c r="K36" s="38"/>
      <c r="L36" s="38"/>
      <c r="M36" s="58"/>
    </row>
    <row r="37" spans="1:13" s="14" customFormat="1" ht="21" customHeight="1">
      <c r="A37" s="58"/>
      <c r="B37" s="60" t="s">
        <v>153</v>
      </c>
      <c r="C37" s="38" t="s">
        <v>127</v>
      </c>
      <c r="D37" s="54" t="s">
        <v>115</v>
      </c>
      <c r="E37" s="61">
        <v>0</v>
      </c>
      <c r="F37" s="61">
        <v>21265</v>
      </c>
      <c r="G37" s="61">
        <f>E37+F37</f>
        <v>21265</v>
      </c>
      <c r="H37" s="61">
        <v>0</v>
      </c>
      <c r="I37" s="61">
        <v>21265</v>
      </c>
      <c r="J37" s="61">
        <f>H37+I37</f>
        <v>21265</v>
      </c>
      <c r="K37" s="61">
        <f>H37-E37</f>
        <v>0</v>
      </c>
      <c r="L37" s="61">
        <v>0</v>
      </c>
      <c r="M37" s="61">
        <f>K37+L37</f>
        <v>0</v>
      </c>
    </row>
    <row r="38" spans="1:13" s="14" customFormat="1" ht="14.25" customHeight="1">
      <c r="A38" s="58">
        <v>4</v>
      </c>
      <c r="B38" s="59" t="s">
        <v>110</v>
      </c>
      <c r="C38" s="41"/>
      <c r="D38" s="41"/>
      <c r="E38" s="38"/>
      <c r="F38" s="38"/>
      <c r="G38" s="58"/>
      <c r="H38" s="38"/>
      <c r="I38" s="38"/>
      <c r="J38" s="58"/>
      <c r="K38" s="38"/>
      <c r="L38" s="38"/>
      <c r="M38" s="58"/>
    </row>
    <row r="39" spans="1:13" s="14" customFormat="1" ht="60.75" customHeight="1">
      <c r="A39" s="41"/>
      <c r="B39" s="60" t="s">
        <v>154</v>
      </c>
      <c r="C39" s="38" t="s">
        <v>39</v>
      </c>
      <c r="D39" s="54" t="s">
        <v>115</v>
      </c>
      <c r="E39" s="61">
        <v>0</v>
      </c>
      <c r="F39" s="61">
        <v>100</v>
      </c>
      <c r="G39" s="61">
        <f>E39+F39</f>
        <v>100</v>
      </c>
      <c r="H39" s="61">
        <v>0</v>
      </c>
      <c r="I39" s="61">
        <v>100</v>
      </c>
      <c r="J39" s="61">
        <f>H39+I39</f>
        <v>100</v>
      </c>
      <c r="K39" s="61">
        <f>H39-E39</f>
        <v>0</v>
      </c>
      <c r="L39" s="61">
        <v>0</v>
      </c>
      <c r="M39" s="61">
        <f>K39+L39</f>
        <v>0</v>
      </c>
    </row>
    <row r="40" spans="1:13" s="27" customFormat="1" ht="42.75" customHeight="1">
      <c r="A40" s="34"/>
      <c r="B40" s="64" t="s">
        <v>159</v>
      </c>
      <c r="C40" s="34"/>
      <c r="D40" s="34"/>
      <c r="E40" s="34"/>
      <c r="F40" s="34"/>
      <c r="G40" s="34"/>
      <c r="H40" s="34"/>
      <c r="I40" s="34"/>
      <c r="J40" s="34"/>
      <c r="K40" s="34"/>
      <c r="L40" s="34"/>
      <c r="M40" s="34"/>
    </row>
    <row r="41" spans="1:13" s="14" customFormat="1" ht="16.5" customHeight="1">
      <c r="A41" s="58">
        <v>1</v>
      </c>
      <c r="B41" s="59" t="s">
        <v>103</v>
      </c>
      <c r="C41" s="41"/>
      <c r="D41" s="41"/>
      <c r="E41" s="41"/>
      <c r="F41" s="41"/>
      <c r="G41" s="41"/>
      <c r="H41" s="41"/>
      <c r="I41" s="41"/>
      <c r="J41" s="41"/>
      <c r="K41" s="41"/>
      <c r="L41" s="41"/>
      <c r="M41" s="41"/>
    </row>
    <row r="42" spans="1:13" s="14" customFormat="1" ht="15" customHeight="1">
      <c r="A42" s="58"/>
      <c r="B42" s="68" t="s">
        <v>160</v>
      </c>
      <c r="C42" s="38" t="s">
        <v>127</v>
      </c>
      <c r="D42" s="54"/>
      <c r="E42" s="61">
        <v>30000</v>
      </c>
      <c r="F42" s="63">
        <v>0</v>
      </c>
      <c r="G42" s="61">
        <f>E42+F42</f>
        <v>30000</v>
      </c>
      <c r="H42" s="63">
        <v>30000</v>
      </c>
      <c r="I42" s="61">
        <v>0</v>
      </c>
      <c r="J42" s="69">
        <f>H42+I42</f>
        <v>30000</v>
      </c>
      <c r="K42" s="61">
        <f>H42-E42</f>
        <v>0</v>
      </c>
      <c r="L42" s="61">
        <v>0</v>
      </c>
      <c r="M42" s="61">
        <f>K42+L42</f>
        <v>0</v>
      </c>
    </row>
    <row r="43" spans="1:13" s="14" customFormat="1" ht="78.75" customHeight="1">
      <c r="A43" s="58"/>
      <c r="B43" s="68" t="s">
        <v>161</v>
      </c>
      <c r="C43" s="38" t="s">
        <v>127</v>
      </c>
      <c r="D43" s="54" t="s">
        <v>142</v>
      </c>
      <c r="E43" s="61">
        <v>30000</v>
      </c>
      <c r="F43" s="63">
        <v>0</v>
      </c>
      <c r="G43" s="61">
        <f>E43+F43</f>
        <v>30000</v>
      </c>
      <c r="H43" s="63">
        <v>30000</v>
      </c>
      <c r="I43" s="61">
        <v>0</v>
      </c>
      <c r="J43" s="69">
        <f>H43+I43</f>
        <v>30000</v>
      </c>
      <c r="K43" s="61">
        <f>H43-E43</f>
        <v>0</v>
      </c>
      <c r="L43" s="61">
        <v>0</v>
      </c>
      <c r="M43" s="61">
        <f>K43+L43</f>
        <v>0</v>
      </c>
    </row>
    <row r="44" spans="1:13" s="14" customFormat="1" ht="51.75" customHeight="1">
      <c r="A44" s="58"/>
      <c r="B44" s="60" t="s">
        <v>162</v>
      </c>
      <c r="C44" s="38" t="s">
        <v>127</v>
      </c>
      <c r="D44" s="54" t="s">
        <v>142</v>
      </c>
      <c r="E44" s="63">
        <v>1</v>
      </c>
      <c r="F44" s="61">
        <v>0</v>
      </c>
      <c r="G44" s="61">
        <f>E44+F44</f>
        <v>1</v>
      </c>
      <c r="H44" s="61">
        <v>1</v>
      </c>
      <c r="I44" s="63">
        <v>0</v>
      </c>
      <c r="J44" s="61">
        <f>H44+I44</f>
        <v>1</v>
      </c>
      <c r="K44" s="61">
        <f>H44-E44</f>
        <v>0</v>
      </c>
      <c r="L44" s="61">
        <v>0</v>
      </c>
      <c r="M44" s="61">
        <f>K44+L44</f>
        <v>0</v>
      </c>
    </row>
    <row r="45" spans="1:13" s="14" customFormat="1" ht="15.75" customHeight="1">
      <c r="A45" s="58">
        <v>2</v>
      </c>
      <c r="B45" s="59" t="s">
        <v>104</v>
      </c>
      <c r="C45" s="38"/>
      <c r="D45" s="41"/>
      <c r="E45" s="38"/>
      <c r="F45" s="38"/>
      <c r="G45" s="58"/>
      <c r="H45" s="38"/>
      <c r="I45" s="38"/>
      <c r="J45" s="58"/>
      <c r="K45" s="38"/>
      <c r="L45" s="38"/>
      <c r="M45" s="58"/>
    </row>
    <row r="46" spans="1:13" s="14" customFormat="1" ht="46.5" customHeight="1">
      <c r="A46" s="58"/>
      <c r="B46" s="70" t="s">
        <v>163</v>
      </c>
      <c r="C46" s="38" t="s">
        <v>33</v>
      </c>
      <c r="D46" s="54" t="s">
        <v>142</v>
      </c>
      <c r="E46" s="71">
        <v>1</v>
      </c>
      <c r="F46" s="63">
        <v>0</v>
      </c>
      <c r="G46" s="61">
        <f>E46+F46</f>
        <v>1</v>
      </c>
      <c r="H46" s="61">
        <v>1</v>
      </c>
      <c r="I46" s="63">
        <v>0</v>
      </c>
      <c r="J46" s="61">
        <f>H46+I46</f>
        <v>1</v>
      </c>
      <c r="K46" s="61">
        <f>H46-E46</f>
        <v>0</v>
      </c>
      <c r="L46" s="61">
        <v>0</v>
      </c>
      <c r="M46" s="61">
        <f>K46+L46</f>
        <v>0</v>
      </c>
    </row>
    <row r="47" spans="1:13" s="14" customFormat="1" ht="15" customHeight="1">
      <c r="A47" s="58">
        <v>3</v>
      </c>
      <c r="B47" s="59" t="s">
        <v>105</v>
      </c>
      <c r="C47" s="41"/>
      <c r="D47" s="41"/>
      <c r="E47" s="38"/>
      <c r="F47" s="38"/>
      <c r="G47" s="58"/>
      <c r="H47" s="38"/>
      <c r="I47" s="38"/>
      <c r="J47" s="58"/>
      <c r="K47" s="38"/>
      <c r="L47" s="38"/>
      <c r="M47" s="58"/>
    </row>
    <row r="48" spans="1:13" s="14" customFormat="1" ht="33" customHeight="1">
      <c r="A48" s="58"/>
      <c r="B48" s="70" t="s">
        <v>164</v>
      </c>
      <c r="C48" s="38" t="s">
        <v>127</v>
      </c>
      <c r="D48" s="54" t="s">
        <v>115</v>
      </c>
      <c r="E48" s="71">
        <v>30000</v>
      </c>
      <c r="F48" s="63">
        <v>0</v>
      </c>
      <c r="G48" s="61">
        <f>E48+F48</f>
        <v>30000</v>
      </c>
      <c r="H48" s="61">
        <v>30000</v>
      </c>
      <c r="I48" s="63">
        <v>0</v>
      </c>
      <c r="J48" s="61">
        <f>H48+I48</f>
        <v>30000</v>
      </c>
      <c r="K48" s="61">
        <f>H48-E48</f>
        <v>0</v>
      </c>
      <c r="L48" s="61">
        <v>0</v>
      </c>
      <c r="M48" s="61">
        <f>K48+L48</f>
        <v>0</v>
      </c>
    </row>
    <row r="49" spans="1:13" s="14" customFormat="1" ht="14.25" customHeight="1">
      <c r="A49" s="58">
        <v>4</v>
      </c>
      <c r="B49" s="59" t="s">
        <v>110</v>
      </c>
      <c r="C49" s="41"/>
      <c r="D49" s="41"/>
      <c r="E49" s="38"/>
      <c r="F49" s="38"/>
      <c r="G49" s="58"/>
      <c r="H49" s="38"/>
      <c r="I49" s="38"/>
      <c r="J49" s="58"/>
      <c r="K49" s="38"/>
      <c r="L49" s="38"/>
      <c r="M49" s="58"/>
    </row>
    <row r="50" spans="1:13" s="14" customFormat="1" ht="30" customHeight="1">
      <c r="A50" s="41"/>
      <c r="B50" s="70" t="s">
        <v>165</v>
      </c>
      <c r="C50" s="38" t="s">
        <v>39</v>
      </c>
      <c r="D50" s="54" t="s">
        <v>115</v>
      </c>
      <c r="E50" s="71">
        <v>100</v>
      </c>
      <c r="F50" s="63">
        <v>0</v>
      </c>
      <c r="G50" s="61">
        <f>E50+F50</f>
        <v>100</v>
      </c>
      <c r="H50" s="63">
        <v>100</v>
      </c>
      <c r="I50" s="61">
        <v>0</v>
      </c>
      <c r="J50" s="61">
        <f>H50+I50</f>
        <v>100</v>
      </c>
      <c r="K50" s="61">
        <f>H50-E50</f>
        <v>0</v>
      </c>
      <c r="L50" s="61">
        <v>0</v>
      </c>
      <c r="M50" s="61">
        <f>K50+L50</f>
        <v>0</v>
      </c>
    </row>
    <row r="51" spans="1:13" ht="24.75" customHeight="1">
      <c r="A51" s="5"/>
      <c r="B51" s="5"/>
      <c r="C51" s="5"/>
      <c r="D51" s="5"/>
      <c r="E51" s="5"/>
      <c r="F51" s="5"/>
      <c r="G51" s="5"/>
      <c r="H51" s="5"/>
      <c r="I51" s="5"/>
      <c r="J51" s="5"/>
      <c r="K51" s="5"/>
      <c r="L51" s="5"/>
      <c r="M51" s="5"/>
    </row>
    <row r="52" spans="1:13" ht="23.25" customHeight="1">
      <c r="A52" s="5"/>
      <c r="B52" s="5"/>
      <c r="C52" s="5"/>
      <c r="D52" s="5"/>
      <c r="E52" s="5"/>
      <c r="F52" s="5"/>
      <c r="G52" s="5"/>
      <c r="H52" s="5"/>
      <c r="I52" s="5"/>
      <c r="J52" s="5"/>
      <c r="K52" s="5"/>
      <c r="L52" s="5"/>
      <c r="M52" s="5"/>
    </row>
    <row r="53" spans="1:12" s="36" customFormat="1" ht="24" customHeight="1">
      <c r="A53" s="20" t="s">
        <v>414</v>
      </c>
      <c r="B53" s="20"/>
      <c r="C53" s="20"/>
      <c r="F53" s="20"/>
      <c r="G53" s="37"/>
      <c r="H53" s="37"/>
      <c r="K53" s="136" t="s">
        <v>415</v>
      </c>
      <c r="L53" s="136"/>
    </row>
    <row r="54" spans="1:12" ht="14.25" customHeight="1">
      <c r="A54" s="8"/>
      <c r="B54" s="5"/>
      <c r="G54" s="138" t="s">
        <v>7</v>
      </c>
      <c r="H54" s="138"/>
      <c r="I54" s="17"/>
      <c r="K54" s="137" t="s">
        <v>8</v>
      </c>
      <c r="L54" s="137"/>
    </row>
  </sheetData>
  <mergeCells count="21">
    <mergeCell ref="J1:M1"/>
    <mergeCell ref="J2:M2"/>
    <mergeCell ref="J3:M3"/>
    <mergeCell ref="A6:M6"/>
    <mergeCell ref="E16:G16"/>
    <mergeCell ref="H16:J16"/>
    <mergeCell ref="K16:M16"/>
    <mergeCell ref="A7:M7"/>
    <mergeCell ref="A8:M8"/>
    <mergeCell ref="A9:M9"/>
    <mergeCell ref="A10:M10"/>
    <mergeCell ref="K53:L53"/>
    <mergeCell ref="G54:H54"/>
    <mergeCell ref="K54:L54"/>
    <mergeCell ref="A11:M11"/>
    <mergeCell ref="C13:M13"/>
    <mergeCell ref="C14:M14"/>
    <mergeCell ref="A16:A17"/>
    <mergeCell ref="B16:B17"/>
    <mergeCell ref="C16:C17"/>
    <mergeCell ref="D16:D17"/>
  </mergeCells>
  <printOptions horizontalCentered="1"/>
  <pageMargins left="0.3937007874015748" right="0.3937007874015748" top="0.7874015748031497" bottom="0.3937007874015748" header="0.5118110236220472" footer="0.5118110236220472"/>
  <pageSetup fitToHeight="15" fitToWidth="1"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M60"/>
  <sheetViews>
    <sheetView workbookViewId="0" topLeftCell="A1">
      <selection activeCell="A18" sqref="A18:IV18"/>
    </sheetView>
  </sheetViews>
  <sheetFormatPr defaultColWidth="9.00390625" defaultRowHeight="12.75"/>
  <cols>
    <col min="1" max="1" width="4.00390625" style="0" customWidth="1"/>
    <col min="2" max="2" width="38.25390625" style="0" customWidth="1"/>
    <col min="3" max="3" width="9.75390625" style="0" customWidth="1"/>
    <col min="4" max="4" width="14.125" style="0" customWidth="1"/>
    <col min="5" max="5" width="10.75390625" style="0" customWidth="1"/>
    <col min="6" max="6" width="12.625" style="0" customWidth="1"/>
    <col min="7" max="7" width="10.625" style="0" customWidth="1"/>
    <col min="8" max="8" width="9.875" style="0" customWidth="1"/>
    <col min="9" max="9" width="13.125" style="0" customWidth="1"/>
    <col min="10" max="10" width="9.75390625" style="0" customWidth="1"/>
    <col min="11" max="11" width="11.125" style="0" customWidth="1"/>
    <col min="12" max="12" width="13.00390625" style="0" customWidth="1"/>
    <col min="13" max="13" width="9.625" style="0" customWidth="1"/>
  </cols>
  <sheetData>
    <row r="1" spans="1:13" s="14" customFormat="1" ht="21" customHeight="1">
      <c r="A1" s="35"/>
      <c r="B1" s="35"/>
      <c r="C1" s="35"/>
      <c r="D1" s="35"/>
      <c r="E1" s="35"/>
      <c r="F1" s="35"/>
      <c r="G1" s="35"/>
      <c r="H1" s="35"/>
      <c r="I1" s="35"/>
      <c r="J1" s="152" t="s">
        <v>20</v>
      </c>
      <c r="K1" s="152"/>
      <c r="L1" s="152"/>
      <c r="M1" s="152"/>
    </row>
    <row r="2" spans="1:13" s="14" customFormat="1" ht="18" customHeight="1">
      <c r="A2" s="35"/>
      <c r="B2" s="35"/>
      <c r="C2" s="35"/>
      <c r="D2" s="35"/>
      <c r="E2" s="35"/>
      <c r="F2" s="35"/>
      <c r="G2" s="35"/>
      <c r="H2" s="35"/>
      <c r="I2" s="35"/>
      <c r="J2" s="152" t="s">
        <v>21</v>
      </c>
      <c r="K2" s="152"/>
      <c r="L2" s="152"/>
      <c r="M2" s="152"/>
    </row>
    <row r="3" spans="1:13" s="14" customFormat="1" ht="20.25" customHeight="1">
      <c r="A3" s="35"/>
      <c r="B3" s="35"/>
      <c r="C3" s="35"/>
      <c r="D3" s="35"/>
      <c r="E3" s="35"/>
      <c r="F3" s="35"/>
      <c r="G3" s="35"/>
      <c r="H3" s="35"/>
      <c r="I3" s="35"/>
      <c r="J3" s="152" t="s">
        <v>22</v>
      </c>
      <c r="K3" s="152"/>
      <c r="L3" s="152"/>
      <c r="M3" s="152"/>
    </row>
    <row r="4" spans="1:13" ht="12.75">
      <c r="A4" s="5"/>
      <c r="B4" s="5"/>
      <c r="C4" s="5"/>
      <c r="D4" s="5"/>
      <c r="E4" s="5"/>
      <c r="F4" s="5"/>
      <c r="G4" s="5"/>
      <c r="H4" s="5"/>
      <c r="I4" s="5"/>
      <c r="J4" s="13"/>
      <c r="K4" s="13"/>
      <c r="L4" s="13"/>
      <c r="M4" s="13"/>
    </row>
    <row r="5" spans="1:13" ht="12.75">
      <c r="A5" s="5"/>
      <c r="B5" s="5"/>
      <c r="C5" s="5"/>
      <c r="D5" s="5"/>
      <c r="E5" s="5"/>
      <c r="F5" s="5"/>
      <c r="G5" s="5"/>
      <c r="H5" s="5"/>
      <c r="I5" s="5"/>
      <c r="J5" s="5"/>
      <c r="K5" s="5"/>
      <c r="L5" s="5"/>
      <c r="M5" s="5"/>
    </row>
    <row r="6" spans="1:13" ht="18.75">
      <c r="A6" s="141" t="s">
        <v>23</v>
      </c>
      <c r="B6" s="141"/>
      <c r="C6" s="141"/>
      <c r="D6" s="141"/>
      <c r="E6" s="141"/>
      <c r="F6" s="141"/>
      <c r="G6" s="141"/>
      <c r="H6" s="141"/>
      <c r="I6" s="141"/>
      <c r="J6" s="141"/>
      <c r="K6" s="141"/>
      <c r="L6" s="141"/>
      <c r="M6" s="141"/>
    </row>
    <row r="7" spans="1:13" ht="18.75" customHeight="1">
      <c r="A7" s="141" t="s">
        <v>24</v>
      </c>
      <c r="B7" s="141"/>
      <c r="C7" s="141"/>
      <c r="D7" s="141"/>
      <c r="E7" s="141"/>
      <c r="F7" s="141"/>
      <c r="G7" s="141"/>
      <c r="H7" s="141"/>
      <c r="I7" s="141"/>
      <c r="J7" s="141"/>
      <c r="K7" s="141"/>
      <c r="L7" s="141"/>
      <c r="M7" s="141"/>
    </row>
    <row r="8" spans="1:13" ht="21" customHeight="1">
      <c r="A8" s="141" t="s">
        <v>25</v>
      </c>
      <c r="B8" s="141"/>
      <c r="C8" s="141"/>
      <c r="D8" s="141"/>
      <c r="E8" s="141"/>
      <c r="F8" s="141"/>
      <c r="G8" s="141"/>
      <c r="H8" s="141"/>
      <c r="I8" s="141"/>
      <c r="J8" s="141"/>
      <c r="K8" s="141"/>
      <c r="L8" s="141"/>
      <c r="M8" s="141"/>
    </row>
    <row r="9" spans="1:13" ht="25.5" customHeight="1">
      <c r="A9" s="145" t="s">
        <v>94</v>
      </c>
      <c r="B9" s="145"/>
      <c r="C9" s="145"/>
      <c r="D9" s="145"/>
      <c r="E9" s="145"/>
      <c r="F9" s="145"/>
      <c r="G9" s="145"/>
      <c r="H9" s="145"/>
      <c r="I9" s="145"/>
      <c r="J9" s="145"/>
      <c r="K9" s="145"/>
      <c r="L9" s="145"/>
      <c r="M9" s="145"/>
    </row>
    <row r="10" spans="1:13" ht="18.75" customHeight="1">
      <c r="A10" s="146" t="s">
        <v>0</v>
      </c>
      <c r="B10" s="146"/>
      <c r="C10" s="146"/>
      <c r="D10" s="146"/>
      <c r="E10" s="146"/>
      <c r="F10" s="146"/>
      <c r="G10" s="146"/>
      <c r="H10" s="146"/>
      <c r="I10" s="146"/>
      <c r="J10" s="146"/>
      <c r="K10" s="146"/>
      <c r="L10" s="146"/>
      <c r="M10" s="146"/>
    </row>
    <row r="11" spans="1:13" ht="27" customHeight="1">
      <c r="A11" s="147" t="s">
        <v>40</v>
      </c>
      <c r="B11" s="147"/>
      <c r="C11" s="147"/>
      <c r="D11" s="147"/>
      <c r="E11" s="147"/>
      <c r="F11" s="147"/>
      <c r="G11" s="147"/>
      <c r="H11" s="147"/>
      <c r="I11" s="147"/>
      <c r="J11" s="147"/>
      <c r="K11" s="147"/>
      <c r="L11" s="147"/>
      <c r="M11" s="147"/>
    </row>
    <row r="12" spans="1:13" ht="13.5" customHeight="1">
      <c r="A12" s="5"/>
      <c r="B12" s="5"/>
      <c r="C12" s="5"/>
      <c r="D12" s="5"/>
      <c r="E12" s="5"/>
      <c r="F12" s="5"/>
      <c r="G12" s="5"/>
      <c r="H12" s="5"/>
      <c r="I12" s="5"/>
      <c r="J12" s="5"/>
      <c r="K12" s="5"/>
      <c r="L12" s="5"/>
      <c r="M12" s="5"/>
    </row>
    <row r="13" spans="2:13" s="32" customFormat="1" ht="22.5" customHeight="1">
      <c r="B13" s="33" t="s">
        <v>167</v>
      </c>
      <c r="C13" s="148" t="s">
        <v>166</v>
      </c>
      <c r="D13" s="148"/>
      <c r="E13" s="148"/>
      <c r="F13" s="148"/>
      <c r="G13" s="148"/>
      <c r="H13" s="148"/>
      <c r="I13" s="148"/>
      <c r="J13" s="148"/>
      <c r="K13" s="148"/>
      <c r="L13" s="148"/>
      <c r="M13" s="148"/>
    </row>
    <row r="14" spans="1:13" s="31" customFormat="1" ht="23.25" customHeight="1">
      <c r="A14" s="30"/>
      <c r="B14" s="29" t="s">
        <v>55</v>
      </c>
      <c r="C14" s="149" t="s">
        <v>56</v>
      </c>
      <c r="D14" s="149"/>
      <c r="E14" s="149"/>
      <c r="F14" s="149"/>
      <c r="G14" s="149"/>
      <c r="H14" s="149"/>
      <c r="I14" s="149"/>
      <c r="J14" s="149"/>
      <c r="K14" s="149"/>
      <c r="L14" s="149"/>
      <c r="M14" s="149"/>
    </row>
    <row r="15" spans="1:13" ht="13.5" customHeight="1">
      <c r="A15" s="5"/>
      <c r="B15" s="5"/>
      <c r="C15" s="5"/>
      <c r="D15" s="5"/>
      <c r="E15" s="5"/>
      <c r="F15" s="5"/>
      <c r="G15" s="5"/>
      <c r="H15" s="5"/>
      <c r="I15" s="5"/>
      <c r="J15" s="5"/>
      <c r="K15" s="5"/>
      <c r="L15" s="5"/>
      <c r="M15" s="5"/>
    </row>
    <row r="16" spans="1:13" s="27" customFormat="1" ht="31.5" customHeight="1">
      <c r="A16" s="150" t="s">
        <v>26</v>
      </c>
      <c r="B16" s="150" t="s">
        <v>27</v>
      </c>
      <c r="C16" s="150" t="s">
        <v>97</v>
      </c>
      <c r="D16" s="150" t="s">
        <v>28</v>
      </c>
      <c r="E16" s="142" t="s">
        <v>29</v>
      </c>
      <c r="F16" s="143"/>
      <c r="G16" s="144"/>
      <c r="H16" s="142" t="s">
        <v>30</v>
      </c>
      <c r="I16" s="143"/>
      <c r="J16" s="144"/>
      <c r="K16" s="142" t="s">
        <v>31</v>
      </c>
      <c r="L16" s="143"/>
      <c r="M16" s="144"/>
    </row>
    <row r="17" spans="1:13" s="27" customFormat="1" ht="33" customHeight="1">
      <c r="A17" s="151"/>
      <c r="B17" s="151"/>
      <c r="C17" s="151"/>
      <c r="D17" s="151"/>
      <c r="E17" s="34" t="s">
        <v>6</v>
      </c>
      <c r="F17" s="34" t="s">
        <v>11</v>
      </c>
      <c r="G17" s="34" t="s">
        <v>32</v>
      </c>
      <c r="H17" s="34" t="s">
        <v>6</v>
      </c>
      <c r="I17" s="34" t="s">
        <v>11</v>
      </c>
      <c r="J17" s="34" t="s">
        <v>32</v>
      </c>
      <c r="K17" s="34" t="s">
        <v>6</v>
      </c>
      <c r="L17" s="34" t="s">
        <v>11</v>
      </c>
      <c r="M17" s="34" t="s">
        <v>32</v>
      </c>
    </row>
    <row r="18" spans="1:13" s="27" customFormat="1" ht="14.25" customHeight="1">
      <c r="A18" s="34">
        <v>1</v>
      </c>
      <c r="B18" s="34">
        <v>2</v>
      </c>
      <c r="C18" s="34">
        <v>3</v>
      </c>
      <c r="D18" s="34">
        <v>4</v>
      </c>
      <c r="E18" s="34">
        <v>5</v>
      </c>
      <c r="F18" s="34">
        <v>6</v>
      </c>
      <c r="G18" s="34">
        <v>7</v>
      </c>
      <c r="H18" s="34">
        <v>8</v>
      </c>
      <c r="I18" s="34">
        <v>9</v>
      </c>
      <c r="J18" s="34">
        <v>10</v>
      </c>
      <c r="K18" s="34">
        <v>11</v>
      </c>
      <c r="L18" s="34">
        <v>12</v>
      </c>
      <c r="M18" s="34">
        <v>13</v>
      </c>
    </row>
    <row r="19" spans="1:13" s="27" customFormat="1" ht="60" customHeight="1">
      <c r="A19" s="34"/>
      <c r="B19" s="64" t="s">
        <v>168</v>
      </c>
      <c r="C19" s="34"/>
      <c r="D19" s="34"/>
      <c r="E19" s="34"/>
      <c r="F19" s="34"/>
      <c r="G19" s="34"/>
      <c r="H19" s="34"/>
      <c r="I19" s="34"/>
      <c r="J19" s="34"/>
      <c r="K19" s="34"/>
      <c r="L19" s="34"/>
      <c r="M19" s="34"/>
    </row>
    <row r="20" spans="1:13" s="14" customFormat="1" ht="16.5" customHeight="1">
      <c r="A20" s="58">
        <v>1</v>
      </c>
      <c r="B20" s="59" t="s">
        <v>103</v>
      </c>
      <c r="C20" s="41"/>
      <c r="D20" s="41"/>
      <c r="E20" s="38"/>
      <c r="F20" s="38"/>
      <c r="G20" s="38"/>
      <c r="H20" s="38"/>
      <c r="I20" s="38"/>
      <c r="J20" s="38"/>
      <c r="K20" s="38"/>
      <c r="L20" s="38"/>
      <c r="M20" s="38"/>
    </row>
    <row r="21" spans="1:13" s="14" customFormat="1" ht="34.5" customHeight="1">
      <c r="A21" s="58"/>
      <c r="B21" s="60" t="s">
        <v>99</v>
      </c>
      <c r="C21" s="38" t="s">
        <v>127</v>
      </c>
      <c r="D21" s="54" t="s">
        <v>118</v>
      </c>
      <c r="E21" s="61">
        <v>65428</v>
      </c>
      <c r="F21" s="61">
        <v>0</v>
      </c>
      <c r="G21" s="61">
        <f>E21+F21</f>
        <v>65428</v>
      </c>
      <c r="H21" s="61">
        <v>65127</v>
      </c>
      <c r="I21" s="61">
        <v>0</v>
      </c>
      <c r="J21" s="61">
        <f>H21+I21</f>
        <v>65127</v>
      </c>
      <c r="K21" s="61">
        <f>H21-E21</f>
        <v>-301</v>
      </c>
      <c r="L21" s="61">
        <v>0</v>
      </c>
      <c r="M21" s="61">
        <f>K21+L21</f>
        <v>-301</v>
      </c>
    </row>
    <row r="22" spans="1:13" s="14" customFormat="1" ht="15.75" customHeight="1">
      <c r="A22" s="58">
        <v>2</v>
      </c>
      <c r="B22" s="59" t="s">
        <v>104</v>
      </c>
      <c r="C22" s="38"/>
      <c r="D22" s="41"/>
      <c r="E22" s="38"/>
      <c r="F22" s="38"/>
      <c r="G22" s="58"/>
      <c r="H22" s="38"/>
      <c r="I22" s="38"/>
      <c r="J22" s="58"/>
      <c r="K22" s="38"/>
      <c r="L22" s="38"/>
      <c r="M22" s="58"/>
    </row>
    <row r="23" spans="1:13" s="14" customFormat="1" ht="60.75" customHeight="1">
      <c r="A23" s="58"/>
      <c r="B23" s="60" t="s">
        <v>169</v>
      </c>
      <c r="C23" s="38" t="s">
        <v>33</v>
      </c>
      <c r="D23" s="54" t="s">
        <v>115</v>
      </c>
      <c r="E23" s="61">
        <v>28</v>
      </c>
      <c r="F23" s="61">
        <v>0</v>
      </c>
      <c r="G23" s="61">
        <f>E23+F23</f>
        <v>28</v>
      </c>
      <c r="H23" s="61">
        <v>39</v>
      </c>
      <c r="I23" s="61">
        <v>0</v>
      </c>
      <c r="J23" s="61">
        <f>H23+I23</f>
        <v>39</v>
      </c>
      <c r="K23" s="61">
        <f>H23-E23</f>
        <v>11</v>
      </c>
      <c r="L23" s="61">
        <v>0</v>
      </c>
      <c r="M23" s="61">
        <f>K23+L23</f>
        <v>11</v>
      </c>
    </row>
    <row r="24" spans="1:13" s="14" customFormat="1" ht="15" customHeight="1">
      <c r="A24" s="58">
        <v>3</v>
      </c>
      <c r="B24" s="59" t="s">
        <v>105</v>
      </c>
      <c r="C24" s="41"/>
      <c r="D24" s="41"/>
      <c r="E24" s="38"/>
      <c r="F24" s="38"/>
      <c r="G24" s="58"/>
      <c r="H24" s="38"/>
      <c r="I24" s="38"/>
      <c r="J24" s="58"/>
      <c r="K24" s="38"/>
      <c r="L24" s="38"/>
      <c r="M24" s="58"/>
    </row>
    <row r="25" spans="1:13" s="14" customFormat="1" ht="58.5" customHeight="1">
      <c r="A25" s="58"/>
      <c r="B25" s="60" t="s">
        <v>170</v>
      </c>
      <c r="C25" s="38" t="s">
        <v>127</v>
      </c>
      <c r="D25" s="54" t="s">
        <v>115</v>
      </c>
      <c r="E25" s="61">
        <v>2337</v>
      </c>
      <c r="F25" s="61">
        <v>0</v>
      </c>
      <c r="G25" s="61">
        <f>E25+F25</f>
        <v>2337</v>
      </c>
      <c r="H25" s="61">
        <v>1670</v>
      </c>
      <c r="I25" s="61">
        <v>0</v>
      </c>
      <c r="J25" s="61">
        <f>H25+I25</f>
        <v>1670</v>
      </c>
      <c r="K25" s="61">
        <f>H25-E25</f>
        <v>-667</v>
      </c>
      <c r="L25" s="61">
        <v>0</v>
      </c>
      <c r="M25" s="61">
        <f>K25+L25</f>
        <v>-667</v>
      </c>
    </row>
    <row r="26" spans="1:13" s="14" customFormat="1" ht="14.25" customHeight="1">
      <c r="A26" s="58">
        <v>4</v>
      </c>
      <c r="B26" s="59" t="s">
        <v>110</v>
      </c>
      <c r="C26" s="41"/>
      <c r="D26" s="41"/>
      <c r="E26" s="38"/>
      <c r="F26" s="38"/>
      <c r="G26" s="58"/>
      <c r="H26" s="38"/>
      <c r="I26" s="38"/>
      <c r="J26" s="58"/>
      <c r="K26" s="38"/>
      <c r="L26" s="38"/>
      <c r="M26" s="58"/>
    </row>
    <row r="27" spans="1:13" s="14" customFormat="1" ht="62.25" customHeight="1">
      <c r="A27" s="41"/>
      <c r="B27" s="62" t="s">
        <v>171</v>
      </c>
      <c r="C27" s="38" t="s">
        <v>39</v>
      </c>
      <c r="D27" s="54" t="s">
        <v>115</v>
      </c>
      <c r="E27" s="63">
        <v>100</v>
      </c>
      <c r="F27" s="61">
        <v>0</v>
      </c>
      <c r="G27" s="61">
        <f>E27+F27</f>
        <v>100</v>
      </c>
      <c r="H27" s="61">
        <v>100</v>
      </c>
      <c r="I27" s="61">
        <v>0</v>
      </c>
      <c r="J27" s="61">
        <f>H27+I27</f>
        <v>100</v>
      </c>
      <c r="K27" s="61">
        <f>H27-E27</f>
        <v>0</v>
      </c>
      <c r="L27" s="61">
        <v>0</v>
      </c>
      <c r="M27" s="61">
        <f>K27+L27</f>
        <v>0</v>
      </c>
    </row>
    <row r="28" spans="1:13" s="27" customFormat="1" ht="29.25" customHeight="1">
      <c r="A28" s="34"/>
      <c r="B28" s="64" t="s">
        <v>172</v>
      </c>
      <c r="C28" s="34"/>
      <c r="D28" s="34"/>
      <c r="E28" s="34"/>
      <c r="F28" s="34"/>
      <c r="G28" s="34"/>
      <c r="H28" s="34"/>
      <c r="I28" s="34"/>
      <c r="J28" s="34"/>
      <c r="K28" s="34"/>
      <c r="L28" s="34"/>
      <c r="M28" s="34"/>
    </row>
    <row r="29" spans="1:13" s="14" customFormat="1" ht="16.5" customHeight="1">
      <c r="A29" s="58">
        <v>1</v>
      </c>
      <c r="B29" s="59" t="s">
        <v>103</v>
      </c>
      <c r="C29" s="41"/>
      <c r="D29" s="41"/>
      <c r="E29" s="38"/>
      <c r="F29" s="38"/>
      <c r="G29" s="38"/>
      <c r="H29" s="38"/>
      <c r="I29" s="38"/>
      <c r="J29" s="38"/>
      <c r="K29" s="38"/>
      <c r="L29" s="38"/>
      <c r="M29" s="38"/>
    </row>
    <row r="30" spans="1:13" s="14" customFormat="1" ht="34.5" customHeight="1">
      <c r="A30" s="58"/>
      <c r="B30" s="60" t="s">
        <v>160</v>
      </c>
      <c r="C30" s="38" t="s">
        <v>127</v>
      </c>
      <c r="D30" s="54" t="s">
        <v>118</v>
      </c>
      <c r="E30" s="61">
        <v>0</v>
      </c>
      <c r="F30" s="67">
        <v>980332</v>
      </c>
      <c r="G30" s="61">
        <f>E30+F30</f>
        <v>980332</v>
      </c>
      <c r="H30" s="61">
        <v>0</v>
      </c>
      <c r="I30" s="67">
        <v>980330</v>
      </c>
      <c r="J30" s="61">
        <f>H30+I30</f>
        <v>980330</v>
      </c>
      <c r="K30" s="61">
        <f aca="true" t="shared" si="0" ref="K30:L33">H30-E30</f>
        <v>0</v>
      </c>
      <c r="L30" s="61">
        <f t="shared" si="0"/>
        <v>-2</v>
      </c>
      <c r="M30" s="61">
        <f>K30+L30</f>
        <v>-2</v>
      </c>
    </row>
    <row r="31" spans="1:13" s="14" customFormat="1" ht="45" customHeight="1">
      <c r="A31" s="58"/>
      <c r="B31" s="60" t="s">
        <v>173</v>
      </c>
      <c r="C31" s="38" t="s">
        <v>127</v>
      </c>
      <c r="D31" s="54" t="s">
        <v>188</v>
      </c>
      <c r="E31" s="61">
        <v>0</v>
      </c>
      <c r="F31" s="67">
        <v>36488</v>
      </c>
      <c r="G31" s="61">
        <f>E31+F31</f>
        <v>36488</v>
      </c>
      <c r="H31" s="61">
        <v>0</v>
      </c>
      <c r="I31" s="67">
        <v>36488</v>
      </c>
      <c r="J31" s="61">
        <f>H31+I31</f>
        <v>36488</v>
      </c>
      <c r="K31" s="61">
        <f t="shared" si="0"/>
        <v>0</v>
      </c>
      <c r="L31" s="61">
        <f t="shared" si="0"/>
        <v>0</v>
      </c>
      <c r="M31" s="61">
        <f>K31+L31</f>
        <v>0</v>
      </c>
    </row>
    <row r="32" spans="1:13" s="14" customFormat="1" ht="48" customHeight="1">
      <c r="A32" s="58"/>
      <c r="B32" s="60" t="s">
        <v>174</v>
      </c>
      <c r="C32" s="38" t="s">
        <v>127</v>
      </c>
      <c r="D32" s="54" t="s">
        <v>157</v>
      </c>
      <c r="E32" s="61">
        <v>0</v>
      </c>
      <c r="F32" s="67">
        <v>943844</v>
      </c>
      <c r="G32" s="61">
        <f>E32+F32</f>
        <v>943844</v>
      </c>
      <c r="H32" s="61">
        <v>0</v>
      </c>
      <c r="I32" s="67">
        <v>943842</v>
      </c>
      <c r="J32" s="61">
        <f>H32+I32</f>
        <v>943842</v>
      </c>
      <c r="K32" s="61">
        <f t="shared" si="0"/>
        <v>0</v>
      </c>
      <c r="L32" s="61">
        <f t="shared" si="0"/>
        <v>-2</v>
      </c>
      <c r="M32" s="61">
        <f>K32+L32</f>
        <v>-2</v>
      </c>
    </row>
    <row r="33" spans="1:13" s="14" customFormat="1" ht="64.5" customHeight="1">
      <c r="A33" s="58"/>
      <c r="B33" s="60" t="s">
        <v>175</v>
      </c>
      <c r="C33" s="38" t="s">
        <v>33</v>
      </c>
      <c r="D33" s="54" t="s">
        <v>142</v>
      </c>
      <c r="E33" s="61">
        <v>0</v>
      </c>
      <c r="F33" s="61">
        <v>1</v>
      </c>
      <c r="G33" s="61">
        <f>E33+F33</f>
        <v>1</v>
      </c>
      <c r="H33" s="61">
        <v>0</v>
      </c>
      <c r="I33" s="61">
        <v>1</v>
      </c>
      <c r="J33" s="61">
        <f>H33+I33</f>
        <v>1</v>
      </c>
      <c r="K33" s="61">
        <f t="shared" si="0"/>
        <v>0</v>
      </c>
      <c r="L33" s="61">
        <f t="shared" si="0"/>
        <v>0</v>
      </c>
      <c r="M33" s="61">
        <f>K33+L33</f>
        <v>0</v>
      </c>
    </row>
    <row r="34" spans="1:13" s="14" customFormat="1" ht="46.5" customHeight="1">
      <c r="A34" s="58"/>
      <c r="B34" s="60" t="s">
        <v>176</v>
      </c>
      <c r="C34" s="38" t="s">
        <v>189</v>
      </c>
      <c r="D34" s="54" t="s">
        <v>158</v>
      </c>
      <c r="E34" s="61">
        <v>0</v>
      </c>
      <c r="F34" s="61">
        <v>1530</v>
      </c>
      <c r="G34" s="61">
        <f>E34+F34</f>
        <v>1530</v>
      </c>
      <c r="H34" s="61">
        <v>0</v>
      </c>
      <c r="I34" s="61">
        <v>1530</v>
      </c>
      <c r="J34" s="61">
        <f>H34+I34</f>
        <v>1530</v>
      </c>
      <c r="K34" s="61">
        <f>H34-E34</f>
        <v>0</v>
      </c>
      <c r="L34" s="61">
        <v>0</v>
      </c>
      <c r="M34" s="61">
        <f>K34+L34</f>
        <v>0</v>
      </c>
    </row>
    <row r="35" spans="1:13" s="14" customFormat="1" ht="15.75" customHeight="1">
      <c r="A35" s="58">
        <v>2</v>
      </c>
      <c r="B35" s="59" t="s">
        <v>104</v>
      </c>
      <c r="C35" s="38"/>
      <c r="D35" s="41"/>
      <c r="E35" s="38"/>
      <c r="F35" s="38"/>
      <c r="G35" s="58"/>
      <c r="H35" s="38"/>
      <c r="I35" s="38"/>
      <c r="J35" s="58"/>
      <c r="K35" s="38"/>
      <c r="L35" s="38"/>
      <c r="M35" s="58"/>
    </row>
    <row r="36" spans="1:13" s="14" customFormat="1" ht="60.75" customHeight="1">
      <c r="A36" s="58"/>
      <c r="B36" s="60" t="s">
        <v>177</v>
      </c>
      <c r="C36" s="38" t="s">
        <v>33</v>
      </c>
      <c r="D36" s="54" t="s">
        <v>142</v>
      </c>
      <c r="E36" s="61">
        <v>0</v>
      </c>
      <c r="F36" s="61">
        <v>1</v>
      </c>
      <c r="G36" s="61">
        <f>E36+F36</f>
        <v>1</v>
      </c>
      <c r="H36" s="61">
        <v>0</v>
      </c>
      <c r="I36" s="61">
        <v>1</v>
      </c>
      <c r="J36" s="61">
        <f>H36+I36</f>
        <v>1</v>
      </c>
      <c r="K36" s="61">
        <f>H36-E36</f>
        <v>0</v>
      </c>
      <c r="L36" s="61">
        <v>0</v>
      </c>
      <c r="M36" s="61">
        <f>K36+L36</f>
        <v>0</v>
      </c>
    </row>
    <row r="37" spans="1:13" s="14" customFormat="1" ht="48.75" customHeight="1">
      <c r="A37" s="58"/>
      <c r="B37" s="60" t="s">
        <v>178</v>
      </c>
      <c r="C37" s="38" t="s">
        <v>189</v>
      </c>
      <c r="D37" s="54" t="s">
        <v>158</v>
      </c>
      <c r="E37" s="61">
        <v>0</v>
      </c>
      <c r="F37" s="61">
        <v>1530</v>
      </c>
      <c r="G37" s="61">
        <f>E37+F37</f>
        <v>1530</v>
      </c>
      <c r="H37" s="61">
        <v>0</v>
      </c>
      <c r="I37" s="61">
        <v>1530</v>
      </c>
      <c r="J37" s="61">
        <f>H37+I37</f>
        <v>1530</v>
      </c>
      <c r="K37" s="61">
        <f>H37-E37</f>
        <v>0</v>
      </c>
      <c r="L37" s="61">
        <v>0</v>
      </c>
      <c r="M37" s="61">
        <f>K37+L37</f>
        <v>0</v>
      </c>
    </row>
    <row r="38" spans="1:13" s="14" customFormat="1" ht="15" customHeight="1">
      <c r="A38" s="58">
        <v>3</v>
      </c>
      <c r="B38" s="59" t="s">
        <v>105</v>
      </c>
      <c r="C38" s="41"/>
      <c r="D38" s="41"/>
      <c r="E38" s="38"/>
      <c r="F38" s="38"/>
      <c r="G38" s="58"/>
      <c r="H38" s="38"/>
      <c r="I38" s="38"/>
      <c r="J38" s="58"/>
      <c r="K38" s="38"/>
      <c r="L38" s="38"/>
      <c r="M38" s="58"/>
    </row>
    <row r="39" spans="1:13" s="14" customFormat="1" ht="60" customHeight="1">
      <c r="A39" s="58"/>
      <c r="B39" s="60" t="s">
        <v>179</v>
      </c>
      <c r="C39" s="38" t="s">
        <v>127</v>
      </c>
      <c r="D39" s="54" t="s">
        <v>115</v>
      </c>
      <c r="E39" s="61">
        <v>0</v>
      </c>
      <c r="F39" s="61">
        <v>36488</v>
      </c>
      <c r="G39" s="61">
        <f>E39+F39</f>
        <v>36488</v>
      </c>
      <c r="H39" s="61">
        <v>0</v>
      </c>
      <c r="I39" s="61">
        <v>36488</v>
      </c>
      <c r="J39" s="61">
        <f>H39+I39</f>
        <v>36488</v>
      </c>
      <c r="K39" s="61">
        <f>H39-E39</f>
        <v>0</v>
      </c>
      <c r="L39" s="61">
        <v>0</v>
      </c>
      <c r="M39" s="61">
        <f>K39+L39</f>
        <v>0</v>
      </c>
    </row>
    <row r="40" spans="1:13" s="14" customFormat="1" ht="30.75" customHeight="1">
      <c r="A40" s="58"/>
      <c r="B40" s="60" t="s">
        <v>180</v>
      </c>
      <c r="C40" s="38" t="s">
        <v>127</v>
      </c>
      <c r="D40" s="54" t="s">
        <v>115</v>
      </c>
      <c r="E40" s="61">
        <v>0</v>
      </c>
      <c r="F40" s="61">
        <v>617</v>
      </c>
      <c r="G40" s="61">
        <f>E40+F40</f>
        <v>617</v>
      </c>
      <c r="H40" s="61">
        <v>0</v>
      </c>
      <c r="I40" s="61">
        <v>617</v>
      </c>
      <c r="J40" s="61">
        <f>H40+I40</f>
        <v>617</v>
      </c>
      <c r="K40" s="61">
        <f>H40-E40</f>
        <v>0</v>
      </c>
      <c r="L40" s="61">
        <v>0</v>
      </c>
      <c r="M40" s="61">
        <f>K40+L40</f>
        <v>0</v>
      </c>
    </row>
    <row r="41" spans="1:13" s="14" customFormat="1" ht="14.25" customHeight="1">
      <c r="A41" s="58">
        <v>4</v>
      </c>
      <c r="B41" s="59" t="s">
        <v>110</v>
      </c>
      <c r="C41" s="41"/>
      <c r="D41" s="41"/>
      <c r="E41" s="38"/>
      <c r="F41" s="38"/>
      <c r="G41" s="58"/>
      <c r="H41" s="38"/>
      <c r="I41" s="38"/>
      <c r="J41" s="58"/>
      <c r="K41" s="38"/>
      <c r="L41" s="38"/>
      <c r="M41" s="58"/>
    </row>
    <row r="42" spans="1:13" s="14" customFormat="1" ht="106.5" customHeight="1">
      <c r="A42" s="58"/>
      <c r="B42" s="62" t="s">
        <v>181</v>
      </c>
      <c r="C42" s="38" t="s">
        <v>39</v>
      </c>
      <c r="D42" s="54" t="s">
        <v>115</v>
      </c>
      <c r="E42" s="61">
        <v>0</v>
      </c>
      <c r="F42" s="61">
        <v>100</v>
      </c>
      <c r="G42" s="61">
        <f>E42+F42</f>
        <v>100</v>
      </c>
      <c r="H42" s="61">
        <v>0</v>
      </c>
      <c r="I42" s="61">
        <v>100</v>
      </c>
      <c r="J42" s="61">
        <f>H42+I42</f>
        <v>100</v>
      </c>
      <c r="K42" s="61">
        <f>H42-E42</f>
        <v>0</v>
      </c>
      <c r="L42" s="61">
        <v>0</v>
      </c>
      <c r="M42" s="61">
        <f>K42+L42</f>
        <v>0</v>
      </c>
    </row>
    <row r="43" spans="1:13" s="14" customFormat="1" ht="77.25" customHeight="1">
      <c r="A43" s="41"/>
      <c r="B43" s="60" t="s">
        <v>182</v>
      </c>
      <c r="C43" s="38" t="s">
        <v>39</v>
      </c>
      <c r="D43" s="54" t="s">
        <v>115</v>
      </c>
      <c r="E43" s="61">
        <v>0</v>
      </c>
      <c r="F43" s="61">
        <v>100</v>
      </c>
      <c r="G43" s="61">
        <f>E43+F43</f>
        <v>100</v>
      </c>
      <c r="H43" s="61">
        <v>0</v>
      </c>
      <c r="I43" s="61">
        <v>100</v>
      </c>
      <c r="J43" s="61">
        <f>H43+I43</f>
        <v>100</v>
      </c>
      <c r="K43" s="61">
        <f>H43-E43</f>
        <v>0</v>
      </c>
      <c r="L43" s="61">
        <v>0</v>
      </c>
      <c r="M43" s="61">
        <f>K43+L43</f>
        <v>0</v>
      </c>
    </row>
    <row r="44" spans="1:13" s="27" customFormat="1" ht="77.25" customHeight="1">
      <c r="A44" s="34"/>
      <c r="B44" s="64" t="s">
        <v>183</v>
      </c>
      <c r="C44" s="34"/>
      <c r="D44" s="34"/>
      <c r="E44" s="34"/>
      <c r="F44" s="34"/>
      <c r="G44" s="34"/>
      <c r="H44" s="34"/>
      <c r="I44" s="34"/>
      <c r="J44" s="34"/>
      <c r="K44" s="34"/>
      <c r="L44" s="34"/>
      <c r="M44" s="34"/>
    </row>
    <row r="45" spans="1:13" s="14" customFormat="1" ht="16.5" customHeight="1">
      <c r="A45" s="58">
        <v>1</v>
      </c>
      <c r="B45" s="59" t="s">
        <v>103</v>
      </c>
      <c r="C45" s="41"/>
      <c r="D45" s="41"/>
      <c r="E45" s="38"/>
      <c r="F45" s="38"/>
      <c r="G45" s="38"/>
      <c r="H45" s="38"/>
      <c r="I45" s="38"/>
      <c r="J45" s="38"/>
      <c r="K45" s="38"/>
      <c r="L45" s="38"/>
      <c r="M45" s="38"/>
    </row>
    <row r="46" spans="1:13" s="14" customFormat="1" ht="15" customHeight="1">
      <c r="A46" s="58"/>
      <c r="B46" s="68" t="s">
        <v>160</v>
      </c>
      <c r="C46" s="38" t="s">
        <v>127</v>
      </c>
      <c r="D46" s="54"/>
      <c r="E46" s="61">
        <v>94200</v>
      </c>
      <c r="F46" s="63">
        <v>0</v>
      </c>
      <c r="G46" s="61">
        <f>E46+F46</f>
        <v>94200</v>
      </c>
      <c r="H46" s="63">
        <v>94173</v>
      </c>
      <c r="I46" s="61">
        <v>0</v>
      </c>
      <c r="J46" s="69">
        <f>H46+I46</f>
        <v>94173</v>
      </c>
      <c r="K46" s="61">
        <f>H46-E46</f>
        <v>-27</v>
      </c>
      <c r="L46" s="61">
        <v>0</v>
      </c>
      <c r="M46" s="61">
        <f>K46+L46</f>
        <v>-27</v>
      </c>
    </row>
    <row r="47" spans="1:13" s="14" customFormat="1" ht="42.75" customHeight="1">
      <c r="A47" s="58"/>
      <c r="B47" s="68" t="s">
        <v>184</v>
      </c>
      <c r="C47" s="38" t="s">
        <v>127</v>
      </c>
      <c r="D47" s="54" t="s">
        <v>142</v>
      </c>
      <c r="E47" s="61">
        <v>94200</v>
      </c>
      <c r="F47" s="63">
        <v>0</v>
      </c>
      <c r="G47" s="61">
        <f>E47+F47</f>
        <v>94200</v>
      </c>
      <c r="H47" s="63">
        <v>94173</v>
      </c>
      <c r="I47" s="61">
        <v>0</v>
      </c>
      <c r="J47" s="69">
        <f>H47+I47</f>
        <v>94173</v>
      </c>
      <c r="K47" s="61">
        <f>H47-E47</f>
        <v>-27</v>
      </c>
      <c r="L47" s="61">
        <v>0</v>
      </c>
      <c r="M47" s="61">
        <f>K47+L47</f>
        <v>-27</v>
      </c>
    </row>
    <row r="48" spans="1:13" s="14" customFormat="1" ht="45.75" customHeight="1">
      <c r="A48" s="58"/>
      <c r="B48" s="60" t="s">
        <v>185</v>
      </c>
      <c r="C48" s="38" t="s">
        <v>127</v>
      </c>
      <c r="D48" s="54" t="s">
        <v>142</v>
      </c>
      <c r="E48" s="63">
        <v>1</v>
      </c>
      <c r="F48" s="61">
        <v>0</v>
      </c>
      <c r="G48" s="61">
        <f>E48+F48</f>
        <v>1</v>
      </c>
      <c r="H48" s="61">
        <v>1</v>
      </c>
      <c r="I48" s="63">
        <v>0</v>
      </c>
      <c r="J48" s="61">
        <f>H48+I48</f>
        <v>1</v>
      </c>
      <c r="K48" s="61">
        <f>H48-E48</f>
        <v>0</v>
      </c>
      <c r="L48" s="61">
        <v>0</v>
      </c>
      <c r="M48" s="61">
        <f>K48+L48</f>
        <v>0</v>
      </c>
    </row>
    <row r="49" spans="1:13" s="14" customFormat="1" ht="15.75" customHeight="1">
      <c r="A49" s="58">
        <v>2</v>
      </c>
      <c r="B49" s="59" t="s">
        <v>104</v>
      </c>
      <c r="C49" s="38"/>
      <c r="D49" s="41"/>
      <c r="E49" s="38"/>
      <c r="F49" s="38"/>
      <c r="G49" s="58"/>
      <c r="H49" s="38"/>
      <c r="I49" s="38"/>
      <c r="J49" s="58"/>
      <c r="K49" s="38"/>
      <c r="L49" s="38"/>
      <c r="M49" s="58"/>
    </row>
    <row r="50" spans="1:13" s="14" customFormat="1" ht="46.5" customHeight="1">
      <c r="A50" s="58"/>
      <c r="B50" s="70" t="s">
        <v>186</v>
      </c>
      <c r="C50" s="38" t="s">
        <v>33</v>
      </c>
      <c r="D50" s="54" t="s">
        <v>142</v>
      </c>
      <c r="E50" s="71">
        <v>1</v>
      </c>
      <c r="F50" s="63">
        <v>0</v>
      </c>
      <c r="G50" s="61">
        <f>E50+F50</f>
        <v>1</v>
      </c>
      <c r="H50" s="61">
        <v>1</v>
      </c>
      <c r="I50" s="63">
        <v>0</v>
      </c>
      <c r="J50" s="61">
        <f>H50+I50</f>
        <v>1</v>
      </c>
      <c r="K50" s="61">
        <f>H50-E50</f>
        <v>0</v>
      </c>
      <c r="L50" s="61">
        <v>0</v>
      </c>
      <c r="M50" s="61">
        <f>K50+L50</f>
        <v>0</v>
      </c>
    </row>
    <row r="51" spans="1:13" s="14" customFormat="1" ht="15" customHeight="1">
      <c r="A51" s="58">
        <v>3</v>
      </c>
      <c r="B51" s="59" t="s">
        <v>105</v>
      </c>
      <c r="C51" s="41"/>
      <c r="D51" s="41"/>
      <c r="E51" s="38"/>
      <c r="F51" s="38"/>
      <c r="G51" s="58"/>
      <c r="H51" s="38"/>
      <c r="I51" s="38"/>
      <c r="J51" s="58"/>
      <c r="K51" s="38"/>
      <c r="L51" s="38"/>
      <c r="M51" s="58"/>
    </row>
    <row r="52" spans="1:13" s="14" customFormat="1" ht="42.75" customHeight="1">
      <c r="A52" s="58"/>
      <c r="B52" s="70" t="s">
        <v>187</v>
      </c>
      <c r="C52" s="38" t="s">
        <v>127</v>
      </c>
      <c r="D52" s="54" t="s">
        <v>115</v>
      </c>
      <c r="E52" s="71">
        <v>94200</v>
      </c>
      <c r="F52" s="63">
        <v>0</v>
      </c>
      <c r="G52" s="61">
        <f>E52+F52</f>
        <v>94200</v>
      </c>
      <c r="H52" s="61">
        <v>94173</v>
      </c>
      <c r="I52" s="63">
        <v>0</v>
      </c>
      <c r="J52" s="61">
        <f>H52+I52</f>
        <v>94173</v>
      </c>
      <c r="K52" s="61">
        <f>H52-E52</f>
        <v>-27</v>
      </c>
      <c r="L52" s="61">
        <v>0</v>
      </c>
      <c r="M52" s="61">
        <f>K52+L52</f>
        <v>-27</v>
      </c>
    </row>
    <row r="53" spans="1:13" s="14" customFormat="1" ht="14.25" customHeight="1">
      <c r="A53" s="58">
        <v>4</v>
      </c>
      <c r="B53" s="59" t="s">
        <v>110</v>
      </c>
      <c r="C53" s="41"/>
      <c r="D53" s="41"/>
      <c r="E53" s="38"/>
      <c r="F53" s="38"/>
      <c r="G53" s="58"/>
      <c r="H53" s="38"/>
      <c r="I53" s="38"/>
      <c r="J53" s="58"/>
      <c r="K53" s="38"/>
      <c r="L53" s="38"/>
      <c r="M53" s="58"/>
    </row>
    <row r="54" spans="1:13" s="14" customFormat="1" ht="53.25" customHeight="1">
      <c r="A54" s="41"/>
      <c r="B54" s="70" t="s">
        <v>190</v>
      </c>
      <c r="C54" s="38" t="s">
        <v>39</v>
      </c>
      <c r="D54" s="54" t="s">
        <v>115</v>
      </c>
      <c r="E54" s="71">
        <v>100</v>
      </c>
      <c r="F54" s="63">
        <v>0</v>
      </c>
      <c r="G54" s="61">
        <f>E54+F54</f>
        <v>100</v>
      </c>
      <c r="H54" s="63">
        <v>100</v>
      </c>
      <c r="I54" s="61">
        <v>0</v>
      </c>
      <c r="J54" s="61">
        <f>H54+I54</f>
        <v>100</v>
      </c>
      <c r="K54" s="61">
        <f>H54-E54</f>
        <v>0</v>
      </c>
      <c r="L54" s="61">
        <v>0</v>
      </c>
      <c r="M54" s="61">
        <f>K54+L54</f>
        <v>0</v>
      </c>
    </row>
    <row r="55" spans="1:13" ht="24.75" customHeight="1">
      <c r="A55" s="5"/>
      <c r="B55" s="5"/>
      <c r="C55" s="5"/>
      <c r="D55" s="5"/>
      <c r="E55" s="5"/>
      <c r="F55" s="5"/>
      <c r="G55" s="5"/>
      <c r="H55" s="5"/>
      <c r="I55" s="5"/>
      <c r="J55" s="5"/>
      <c r="K55" s="5"/>
      <c r="L55" s="5"/>
      <c r="M55" s="5"/>
    </row>
    <row r="56" spans="1:13" ht="21.75" customHeight="1">
      <c r="A56" s="5"/>
      <c r="B56" s="5"/>
      <c r="C56" s="5"/>
      <c r="D56" s="5"/>
      <c r="E56" s="5"/>
      <c r="F56" s="5"/>
      <c r="G56" s="5"/>
      <c r="H56" s="5"/>
      <c r="I56" s="5"/>
      <c r="J56" s="5"/>
      <c r="K56" s="5"/>
      <c r="L56" s="5"/>
      <c r="M56" s="5"/>
    </row>
    <row r="57" spans="1:13" ht="18" customHeight="1">
      <c r="A57" s="5"/>
      <c r="B57" s="5"/>
      <c r="C57" s="5"/>
      <c r="D57" s="5"/>
      <c r="E57" s="5"/>
      <c r="F57" s="5"/>
      <c r="G57" s="5"/>
      <c r="H57" s="5"/>
      <c r="I57" s="5"/>
      <c r="J57" s="5"/>
      <c r="K57" s="5"/>
      <c r="L57" s="5"/>
      <c r="M57" s="5"/>
    </row>
    <row r="58" spans="1:13" ht="23.25" customHeight="1">
      <c r="A58" s="5"/>
      <c r="B58" s="5"/>
      <c r="C58" s="5"/>
      <c r="D58" s="5"/>
      <c r="E58" s="5"/>
      <c r="F58" s="5"/>
      <c r="G58" s="5"/>
      <c r="H58" s="5"/>
      <c r="I58" s="5"/>
      <c r="J58" s="5"/>
      <c r="K58" s="5"/>
      <c r="L58" s="5"/>
      <c r="M58" s="5"/>
    </row>
    <row r="59" spans="1:12" s="36" customFormat="1" ht="24" customHeight="1">
      <c r="A59" s="20" t="s">
        <v>414</v>
      </c>
      <c r="B59" s="20"/>
      <c r="C59" s="20"/>
      <c r="F59" s="20"/>
      <c r="G59" s="37"/>
      <c r="H59" s="37"/>
      <c r="K59" s="136" t="s">
        <v>415</v>
      </c>
      <c r="L59" s="136"/>
    </row>
    <row r="60" spans="1:12" ht="14.25" customHeight="1">
      <c r="A60" s="8"/>
      <c r="B60" s="5"/>
      <c r="G60" s="138" t="s">
        <v>7</v>
      </c>
      <c r="H60" s="138"/>
      <c r="I60" s="17"/>
      <c r="K60" s="137" t="s">
        <v>8</v>
      </c>
      <c r="L60" s="137"/>
    </row>
  </sheetData>
  <mergeCells count="21">
    <mergeCell ref="J1:M1"/>
    <mergeCell ref="J2:M2"/>
    <mergeCell ref="J3:M3"/>
    <mergeCell ref="A6:M6"/>
    <mergeCell ref="E16:G16"/>
    <mergeCell ref="H16:J16"/>
    <mergeCell ref="K16:M16"/>
    <mergeCell ref="A7:M7"/>
    <mergeCell ref="A8:M8"/>
    <mergeCell ref="A9:M9"/>
    <mergeCell ref="A10:M10"/>
    <mergeCell ref="K59:L59"/>
    <mergeCell ref="G60:H60"/>
    <mergeCell ref="K60:L60"/>
    <mergeCell ref="A11:M11"/>
    <mergeCell ref="C13:M13"/>
    <mergeCell ref="C14:M14"/>
    <mergeCell ref="A16:A17"/>
    <mergeCell ref="B16:B17"/>
    <mergeCell ref="C16:C17"/>
    <mergeCell ref="D16:D17"/>
  </mergeCells>
  <printOptions/>
  <pageMargins left="0.3937007874015748" right="0.3937007874015748" top="0.7874015748031497" bottom="0.3937007874015748" header="0.5118110236220472" footer="0.5118110236220472"/>
  <pageSetup fitToHeight="13" fitToWidth="1"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M125"/>
  <sheetViews>
    <sheetView workbookViewId="0" topLeftCell="A1">
      <selection activeCell="A18" sqref="A18:IV18"/>
    </sheetView>
  </sheetViews>
  <sheetFormatPr defaultColWidth="9.00390625" defaultRowHeight="12.75"/>
  <cols>
    <col min="1" max="1" width="4.00390625" style="0" customWidth="1"/>
    <col min="2" max="2" width="38.25390625" style="0" customWidth="1"/>
    <col min="3" max="3" width="9.75390625" style="0" customWidth="1"/>
    <col min="4" max="4" width="14.125" style="0" customWidth="1"/>
    <col min="5" max="5" width="10.75390625" style="0" customWidth="1"/>
    <col min="6" max="6" width="12.625" style="0" customWidth="1"/>
    <col min="7" max="7" width="10.625" style="0" customWidth="1"/>
    <col min="8" max="8" width="9.875" style="0" customWidth="1"/>
    <col min="9" max="9" width="13.125" style="0" customWidth="1"/>
    <col min="10" max="10" width="9.75390625" style="0" customWidth="1"/>
    <col min="11" max="11" width="11.125" style="0" customWidth="1"/>
    <col min="12" max="12" width="13.00390625" style="0" customWidth="1"/>
    <col min="13" max="13" width="9.625" style="0" customWidth="1"/>
  </cols>
  <sheetData>
    <row r="1" spans="1:13" s="14" customFormat="1" ht="21" customHeight="1">
      <c r="A1" s="35"/>
      <c r="B1" s="35"/>
      <c r="C1" s="35"/>
      <c r="D1" s="35"/>
      <c r="E1" s="35"/>
      <c r="F1" s="35"/>
      <c r="G1" s="35"/>
      <c r="H1" s="35"/>
      <c r="I1" s="35"/>
      <c r="J1" s="152" t="s">
        <v>20</v>
      </c>
      <c r="K1" s="152"/>
      <c r="L1" s="152"/>
      <c r="M1" s="152"/>
    </row>
    <row r="2" spans="1:13" s="14" customFormat="1" ht="18" customHeight="1">
      <c r="A2" s="35"/>
      <c r="B2" s="35"/>
      <c r="C2" s="35"/>
      <c r="D2" s="35"/>
      <c r="E2" s="35"/>
      <c r="F2" s="35"/>
      <c r="G2" s="35"/>
      <c r="H2" s="35"/>
      <c r="I2" s="35"/>
      <c r="J2" s="152" t="s">
        <v>21</v>
      </c>
      <c r="K2" s="152"/>
      <c r="L2" s="152"/>
      <c r="M2" s="152"/>
    </row>
    <row r="3" spans="1:13" s="14" customFormat="1" ht="20.25" customHeight="1">
      <c r="A3" s="35"/>
      <c r="B3" s="35"/>
      <c r="C3" s="35"/>
      <c r="D3" s="35"/>
      <c r="E3" s="35"/>
      <c r="F3" s="35"/>
      <c r="G3" s="35"/>
      <c r="H3" s="35"/>
      <c r="I3" s="35"/>
      <c r="J3" s="152" t="s">
        <v>22</v>
      </c>
      <c r="K3" s="152"/>
      <c r="L3" s="152"/>
      <c r="M3" s="152"/>
    </row>
    <row r="4" spans="1:13" ht="12.75">
      <c r="A4" s="5"/>
      <c r="B4" s="5"/>
      <c r="C4" s="5"/>
      <c r="D4" s="5"/>
      <c r="E4" s="5"/>
      <c r="F4" s="5"/>
      <c r="G4" s="5"/>
      <c r="H4" s="5"/>
      <c r="I4" s="5"/>
      <c r="J4" s="13"/>
      <c r="K4" s="13"/>
      <c r="L4" s="13"/>
      <c r="M4" s="13"/>
    </row>
    <row r="5" spans="1:13" ht="12.75">
      <c r="A5" s="5"/>
      <c r="B5" s="5"/>
      <c r="C5" s="5"/>
      <c r="D5" s="5"/>
      <c r="E5" s="5"/>
      <c r="F5" s="5"/>
      <c r="G5" s="5"/>
      <c r="H5" s="5"/>
      <c r="I5" s="5"/>
      <c r="J5" s="5"/>
      <c r="K5" s="5"/>
      <c r="L5" s="5"/>
      <c r="M5" s="5"/>
    </row>
    <row r="6" spans="1:13" ht="18.75">
      <c r="A6" s="141" t="s">
        <v>23</v>
      </c>
      <c r="B6" s="141"/>
      <c r="C6" s="141"/>
      <c r="D6" s="141"/>
      <c r="E6" s="141"/>
      <c r="F6" s="141"/>
      <c r="G6" s="141"/>
      <c r="H6" s="141"/>
      <c r="I6" s="141"/>
      <c r="J6" s="141"/>
      <c r="K6" s="141"/>
      <c r="L6" s="141"/>
      <c r="M6" s="141"/>
    </row>
    <row r="7" spans="1:13" ht="18.75" customHeight="1">
      <c r="A7" s="141" t="s">
        <v>24</v>
      </c>
      <c r="B7" s="141"/>
      <c r="C7" s="141"/>
      <c r="D7" s="141"/>
      <c r="E7" s="141"/>
      <c r="F7" s="141"/>
      <c r="G7" s="141"/>
      <c r="H7" s="141"/>
      <c r="I7" s="141"/>
      <c r="J7" s="141"/>
      <c r="K7" s="141"/>
      <c r="L7" s="141"/>
      <c r="M7" s="141"/>
    </row>
    <row r="8" spans="1:13" ht="21" customHeight="1">
      <c r="A8" s="141" t="s">
        <v>25</v>
      </c>
      <c r="B8" s="141"/>
      <c r="C8" s="141"/>
      <c r="D8" s="141"/>
      <c r="E8" s="141"/>
      <c r="F8" s="141"/>
      <c r="G8" s="141"/>
      <c r="H8" s="141"/>
      <c r="I8" s="141"/>
      <c r="J8" s="141"/>
      <c r="K8" s="141"/>
      <c r="L8" s="141"/>
      <c r="M8" s="141"/>
    </row>
    <row r="9" spans="1:13" ht="25.5" customHeight="1">
      <c r="A9" s="145" t="s">
        <v>94</v>
      </c>
      <c r="B9" s="145"/>
      <c r="C9" s="145"/>
      <c r="D9" s="145"/>
      <c r="E9" s="145"/>
      <c r="F9" s="145"/>
      <c r="G9" s="145"/>
      <c r="H9" s="145"/>
      <c r="I9" s="145"/>
      <c r="J9" s="145"/>
      <c r="K9" s="145"/>
      <c r="L9" s="145"/>
      <c r="M9" s="145"/>
    </row>
    <row r="10" spans="1:13" ht="18.75" customHeight="1">
      <c r="A10" s="146" t="s">
        <v>0</v>
      </c>
      <c r="B10" s="146"/>
      <c r="C10" s="146"/>
      <c r="D10" s="146"/>
      <c r="E10" s="146"/>
      <c r="F10" s="146"/>
      <c r="G10" s="146"/>
      <c r="H10" s="146"/>
      <c r="I10" s="146"/>
      <c r="J10" s="146"/>
      <c r="K10" s="146"/>
      <c r="L10" s="146"/>
      <c r="M10" s="146"/>
    </row>
    <row r="11" spans="1:13" ht="27" customHeight="1">
      <c r="A11" s="147" t="s">
        <v>40</v>
      </c>
      <c r="B11" s="147"/>
      <c r="C11" s="147"/>
      <c r="D11" s="147"/>
      <c r="E11" s="147"/>
      <c r="F11" s="147"/>
      <c r="G11" s="147"/>
      <c r="H11" s="147"/>
      <c r="I11" s="147"/>
      <c r="J11" s="147"/>
      <c r="K11" s="147"/>
      <c r="L11" s="147"/>
      <c r="M11" s="147"/>
    </row>
    <row r="12" spans="1:13" ht="13.5" customHeight="1">
      <c r="A12" s="5"/>
      <c r="B12" s="5"/>
      <c r="C12" s="5"/>
      <c r="D12" s="5"/>
      <c r="E12" s="5"/>
      <c r="F12" s="5"/>
      <c r="G12" s="5"/>
      <c r="H12" s="5"/>
      <c r="I12" s="5"/>
      <c r="J12" s="5"/>
      <c r="K12" s="5"/>
      <c r="L12" s="5"/>
      <c r="M12" s="5"/>
    </row>
    <row r="13" spans="2:13" s="32" customFormat="1" ht="18" customHeight="1">
      <c r="B13" s="33" t="s">
        <v>191</v>
      </c>
      <c r="C13" s="148" t="s">
        <v>72</v>
      </c>
      <c r="D13" s="148"/>
      <c r="E13" s="148"/>
      <c r="F13" s="148"/>
      <c r="G13" s="148"/>
      <c r="H13" s="148"/>
      <c r="I13" s="148"/>
      <c r="J13" s="148"/>
      <c r="K13" s="148"/>
      <c r="L13" s="148"/>
      <c r="M13" s="148"/>
    </row>
    <row r="14" spans="1:13" s="31" customFormat="1" ht="23.25" customHeight="1">
      <c r="A14" s="30"/>
      <c r="B14" s="29" t="s">
        <v>55</v>
      </c>
      <c r="C14" s="149" t="s">
        <v>56</v>
      </c>
      <c r="D14" s="149"/>
      <c r="E14" s="149"/>
      <c r="F14" s="149"/>
      <c r="G14" s="149"/>
      <c r="H14" s="149"/>
      <c r="I14" s="149"/>
      <c r="J14" s="149"/>
      <c r="K14" s="149"/>
      <c r="L14" s="149"/>
      <c r="M14" s="149"/>
    </row>
    <row r="15" spans="1:13" ht="13.5" customHeight="1">
      <c r="A15" s="5"/>
      <c r="B15" s="5"/>
      <c r="C15" s="5"/>
      <c r="D15" s="5"/>
      <c r="E15" s="5"/>
      <c r="F15" s="5"/>
      <c r="G15" s="5"/>
      <c r="H15" s="5"/>
      <c r="I15" s="5"/>
      <c r="J15" s="5"/>
      <c r="K15" s="5"/>
      <c r="L15" s="5"/>
      <c r="M15" s="5"/>
    </row>
    <row r="16" spans="1:13" s="27" customFormat="1" ht="31.5" customHeight="1">
      <c r="A16" s="150" t="s">
        <v>26</v>
      </c>
      <c r="B16" s="150" t="s">
        <v>27</v>
      </c>
      <c r="C16" s="150" t="s">
        <v>97</v>
      </c>
      <c r="D16" s="150" t="s">
        <v>28</v>
      </c>
      <c r="E16" s="142" t="s">
        <v>29</v>
      </c>
      <c r="F16" s="143"/>
      <c r="G16" s="144"/>
      <c r="H16" s="142" t="s">
        <v>30</v>
      </c>
      <c r="I16" s="143"/>
      <c r="J16" s="144"/>
      <c r="K16" s="142" t="s">
        <v>31</v>
      </c>
      <c r="L16" s="143"/>
      <c r="M16" s="144"/>
    </row>
    <row r="17" spans="1:13" s="27" customFormat="1" ht="33" customHeight="1">
      <c r="A17" s="151"/>
      <c r="B17" s="151"/>
      <c r="C17" s="151"/>
      <c r="D17" s="151"/>
      <c r="E17" s="34" t="s">
        <v>6</v>
      </c>
      <c r="F17" s="34" t="s">
        <v>11</v>
      </c>
      <c r="G17" s="34" t="s">
        <v>32</v>
      </c>
      <c r="H17" s="34" t="s">
        <v>6</v>
      </c>
      <c r="I17" s="34" t="s">
        <v>11</v>
      </c>
      <c r="J17" s="34" t="s">
        <v>32</v>
      </c>
      <c r="K17" s="34" t="s">
        <v>6</v>
      </c>
      <c r="L17" s="34" t="s">
        <v>11</v>
      </c>
      <c r="M17" s="34" t="s">
        <v>32</v>
      </c>
    </row>
    <row r="18" spans="1:13" s="27" customFormat="1" ht="14.25" customHeight="1">
      <c r="A18" s="34">
        <v>1</v>
      </c>
      <c r="B18" s="34">
        <v>2</v>
      </c>
      <c r="C18" s="34">
        <v>3</v>
      </c>
      <c r="D18" s="34">
        <v>4</v>
      </c>
      <c r="E18" s="34">
        <v>5</v>
      </c>
      <c r="F18" s="34">
        <v>6</v>
      </c>
      <c r="G18" s="34">
        <v>7</v>
      </c>
      <c r="H18" s="34">
        <v>8</v>
      </c>
      <c r="I18" s="34">
        <v>9</v>
      </c>
      <c r="J18" s="34">
        <v>10</v>
      </c>
      <c r="K18" s="34">
        <v>11</v>
      </c>
      <c r="L18" s="34">
        <v>12</v>
      </c>
      <c r="M18" s="34">
        <v>13</v>
      </c>
    </row>
    <row r="19" spans="1:13" s="27" customFormat="1" ht="31.5" customHeight="1">
      <c r="A19" s="34"/>
      <c r="B19" s="64" t="s">
        <v>192</v>
      </c>
      <c r="C19" s="34"/>
      <c r="D19" s="34"/>
      <c r="E19" s="34"/>
      <c r="F19" s="34"/>
      <c r="G19" s="34"/>
      <c r="H19" s="34"/>
      <c r="I19" s="34"/>
      <c r="J19" s="34"/>
      <c r="K19" s="34"/>
      <c r="L19" s="34"/>
      <c r="M19" s="34"/>
    </row>
    <row r="20" spans="1:13" s="14" customFormat="1" ht="16.5" customHeight="1">
      <c r="A20" s="58">
        <v>1</v>
      </c>
      <c r="B20" s="59" t="s">
        <v>103</v>
      </c>
      <c r="C20" s="41"/>
      <c r="D20" s="41"/>
      <c r="E20" s="38"/>
      <c r="F20" s="38"/>
      <c r="G20" s="38"/>
      <c r="H20" s="38"/>
      <c r="I20" s="38"/>
      <c r="J20" s="38"/>
      <c r="K20" s="38"/>
      <c r="L20" s="38"/>
      <c r="M20" s="38"/>
    </row>
    <row r="21" spans="1:13" s="14" customFormat="1" ht="34.5" customHeight="1">
      <c r="A21" s="58"/>
      <c r="B21" s="60" t="s">
        <v>160</v>
      </c>
      <c r="C21" s="38" t="s">
        <v>127</v>
      </c>
      <c r="D21" s="54" t="s">
        <v>118</v>
      </c>
      <c r="E21" s="61">
        <f>SUM(E22:E24)</f>
        <v>660676</v>
      </c>
      <c r="F21" s="61">
        <f>SUM(F22:F24)</f>
        <v>0</v>
      </c>
      <c r="G21" s="61">
        <f>E21+F21</f>
        <v>660676</v>
      </c>
      <c r="H21" s="61">
        <f>SUM(H22:H24)</f>
        <v>660234</v>
      </c>
      <c r="I21" s="61">
        <f>SUM(I22:I24)</f>
        <v>0</v>
      </c>
      <c r="J21" s="61">
        <f>H21+I21</f>
        <v>660234</v>
      </c>
      <c r="K21" s="61">
        <f aca="true" t="shared" si="0" ref="K21:M24">H21-E21</f>
        <v>-442</v>
      </c>
      <c r="L21" s="61">
        <f t="shared" si="0"/>
        <v>0</v>
      </c>
      <c r="M21" s="61">
        <f t="shared" si="0"/>
        <v>-442</v>
      </c>
    </row>
    <row r="22" spans="1:13" s="14" customFormat="1" ht="34.5" customHeight="1">
      <c r="A22" s="58"/>
      <c r="B22" s="60" t="s">
        <v>200</v>
      </c>
      <c r="C22" s="38" t="s">
        <v>127</v>
      </c>
      <c r="D22" s="54" t="s">
        <v>118</v>
      </c>
      <c r="E22" s="61">
        <v>100000</v>
      </c>
      <c r="F22" s="61"/>
      <c r="G22" s="61">
        <f>E22+F22</f>
        <v>100000</v>
      </c>
      <c r="H22" s="61">
        <v>99680</v>
      </c>
      <c r="I22" s="61"/>
      <c r="J22" s="61">
        <f>H22+I22</f>
        <v>99680</v>
      </c>
      <c r="K22" s="61">
        <f t="shared" si="0"/>
        <v>-320</v>
      </c>
      <c r="L22" s="61">
        <f t="shared" si="0"/>
        <v>0</v>
      </c>
      <c r="M22" s="61">
        <f t="shared" si="0"/>
        <v>-320</v>
      </c>
    </row>
    <row r="23" spans="1:13" s="14" customFormat="1" ht="34.5" customHeight="1">
      <c r="A23" s="58"/>
      <c r="B23" s="60" t="s">
        <v>201</v>
      </c>
      <c r="C23" s="38" t="s">
        <v>127</v>
      </c>
      <c r="D23" s="54" t="s">
        <v>118</v>
      </c>
      <c r="E23" s="61">
        <v>31100</v>
      </c>
      <c r="F23" s="61"/>
      <c r="G23" s="61">
        <f>E23+F23</f>
        <v>31100</v>
      </c>
      <c r="H23" s="61">
        <v>31100</v>
      </c>
      <c r="I23" s="61"/>
      <c r="J23" s="61">
        <f>H23+I23</f>
        <v>31100</v>
      </c>
      <c r="K23" s="61">
        <f t="shared" si="0"/>
        <v>0</v>
      </c>
      <c r="L23" s="61">
        <f t="shared" si="0"/>
        <v>0</v>
      </c>
      <c r="M23" s="61">
        <f t="shared" si="0"/>
        <v>0</v>
      </c>
    </row>
    <row r="24" spans="1:13" s="14" customFormat="1" ht="34.5" customHeight="1">
      <c r="A24" s="58"/>
      <c r="B24" s="60" t="s">
        <v>202</v>
      </c>
      <c r="C24" s="38" t="s">
        <v>127</v>
      </c>
      <c r="D24" s="54" t="s">
        <v>118</v>
      </c>
      <c r="E24" s="61">
        <v>529576</v>
      </c>
      <c r="F24" s="61"/>
      <c r="G24" s="61">
        <f>E24+F24</f>
        <v>529576</v>
      </c>
      <c r="H24" s="61">
        <v>529454</v>
      </c>
      <c r="I24" s="61"/>
      <c r="J24" s="61">
        <f>H24+I24</f>
        <v>529454</v>
      </c>
      <c r="K24" s="61">
        <f t="shared" si="0"/>
        <v>-122</v>
      </c>
      <c r="L24" s="61">
        <f t="shared" si="0"/>
        <v>0</v>
      </c>
      <c r="M24" s="61">
        <f t="shared" si="0"/>
        <v>-122</v>
      </c>
    </row>
    <row r="25" spans="1:13" s="14" customFormat="1" ht="15.75" customHeight="1">
      <c r="A25" s="58">
        <v>2</v>
      </c>
      <c r="B25" s="59" t="s">
        <v>104</v>
      </c>
      <c r="C25" s="38"/>
      <c r="D25" s="41"/>
      <c r="E25" s="38"/>
      <c r="F25" s="38"/>
      <c r="G25" s="58"/>
      <c r="H25" s="38"/>
      <c r="I25" s="38"/>
      <c r="J25" s="58"/>
      <c r="K25" s="38"/>
      <c r="L25" s="38"/>
      <c r="M25" s="58"/>
    </row>
    <row r="26" spans="1:13" s="14" customFormat="1" ht="15.75" customHeight="1">
      <c r="A26" s="58"/>
      <c r="B26" s="60" t="s">
        <v>203</v>
      </c>
      <c r="C26" s="38" t="s">
        <v>33</v>
      </c>
      <c r="D26" s="54" t="s">
        <v>115</v>
      </c>
      <c r="E26" s="61">
        <v>112</v>
      </c>
      <c r="F26" s="61"/>
      <c r="G26" s="61">
        <f>E26+F26</f>
        <v>112</v>
      </c>
      <c r="H26" s="61">
        <v>112</v>
      </c>
      <c r="I26" s="61"/>
      <c r="J26" s="61">
        <f>H26+I26</f>
        <v>112</v>
      </c>
      <c r="K26" s="61">
        <f>H26-E26</f>
        <v>0</v>
      </c>
      <c r="L26" s="61">
        <v>0</v>
      </c>
      <c r="M26" s="61">
        <f>K26+L26</f>
        <v>0</v>
      </c>
    </row>
    <row r="27" spans="1:13" s="14" customFormat="1" ht="28.5" customHeight="1">
      <c r="A27" s="58"/>
      <c r="B27" s="60" t="s">
        <v>204</v>
      </c>
      <c r="C27" s="38" t="s">
        <v>257</v>
      </c>
      <c r="D27" s="54" t="s">
        <v>259</v>
      </c>
      <c r="E27" s="61">
        <v>499</v>
      </c>
      <c r="F27" s="61"/>
      <c r="G27" s="61">
        <f>E27+F27</f>
        <v>499</v>
      </c>
      <c r="H27" s="61">
        <v>499</v>
      </c>
      <c r="I27" s="61"/>
      <c r="J27" s="61">
        <f>H27+I27</f>
        <v>499</v>
      </c>
      <c r="K27" s="61">
        <f>H27-E27</f>
        <v>0</v>
      </c>
      <c r="L27" s="61">
        <f>I27-F27</f>
        <v>0</v>
      </c>
      <c r="M27" s="61">
        <f>J27-G27</f>
        <v>0</v>
      </c>
    </row>
    <row r="28" spans="1:13" s="14" customFormat="1" ht="33" customHeight="1">
      <c r="A28" s="58"/>
      <c r="B28" s="60" t="s">
        <v>205</v>
      </c>
      <c r="C28" s="38" t="s">
        <v>258</v>
      </c>
      <c r="D28" s="54" t="s">
        <v>260</v>
      </c>
      <c r="E28" s="61">
        <v>85.7</v>
      </c>
      <c r="F28" s="61"/>
      <c r="G28" s="61">
        <f>E28+F28</f>
        <v>85.7</v>
      </c>
      <c r="H28" s="61">
        <v>85.7</v>
      </c>
      <c r="I28" s="61"/>
      <c r="J28" s="61">
        <f>H28+I28</f>
        <v>85.7</v>
      </c>
      <c r="K28" s="61">
        <f>H28-E28</f>
        <v>0</v>
      </c>
      <c r="L28" s="61">
        <f>I28-F28</f>
        <v>0</v>
      </c>
      <c r="M28" s="61">
        <f>J28-G28</f>
        <v>0</v>
      </c>
    </row>
    <row r="29" spans="1:13" s="14" customFormat="1" ht="18" customHeight="1">
      <c r="A29" s="58">
        <v>3</v>
      </c>
      <c r="B29" s="59" t="s">
        <v>105</v>
      </c>
      <c r="C29" s="41"/>
      <c r="D29" s="41"/>
      <c r="E29" s="38"/>
      <c r="F29" s="38"/>
      <c r="G29" s="58"/>
      <c r="H29" s="38"/>
      <c r="I29" s="38"/>
      <c r="J29" s="58"/>
      <c r="K29" s="38"/>
      <c r="L29" s="38"/>
      <c r="M29" s="58"/>
    </row>
    <row r="30" spans="1:13" s="14" customFormat="1" ht="29.25" customHeight="1">
      <c r="A30" s="58"/>
      <c r="B30" s="60" t="s">
        <v>206</v>
      </c>
      <c r="C30" s="38" t="s">
        <v>127</v>
      </c>
      <c r="D30" s="54" t="s">
        <v>115</v>
      </c>
      <c r="E30" s="61">
        <v>893</v>
      </c>
      <c r="F30" s="61"/>
      <c r="G30" s="61">
        <f>E30+F30</f>
        <v>893</v>
      </c>
      <c r="H30" s="61">
        <v>890</v>
      </c>
      <c r="I30" s="61"/>
      <c r="J30" s="61">
        <f>H30+I30</f>
        <v>890</v>
      </c>
      <c r="K30" s="61">
        <f>H30-E30</f>
        <v>-3</v>
      </c>
      <c r="L30" s="61">
        <v>0</v>
      </c>
      <c r="M30" s="61">
        <f>K30+L30</f>
        <v>-3</v>
      </c>
    </row>
    <row r="31" spans="1:13" s="14" customFormat="1" ht="33.75" customHeight="1">
      <c r="A31" s="58"/>
      <c r="B31" s="60" t="s">
        <v>207</v>
      </c>
      <c r="C31" s="38" t="s">
        <v>127</v>
      </c>
      <c r="D31" s="54" t="s">
        <v>115</v>
      </c>
      <c r="E31" s="61">
        <v>62.32</v>
      </c>
      <c r="F31" s="61"/>
      <c r="G31" s="61">
        <f>E31+F31</f>
        <v>62.32</v>
      </c>
      <c r="H31" s="61">
        <v>62.32</v>
      </c>
      <c r="I31" s="61"/>
      <c r="J31" s="61">
        <f>H31+I31</f>
        <v>62.32</v>
      </c>
      <c r="K31" s="61">
        <f>H31-E31</f>
        <v>0</v>
      </c>
      <c r="L31" s="61">
        <v>0</v>
      </c>
      <c r="M31" s="61">
        <f>K31+L31</f>
        <v>0</v>
      </c>
    </row>
    <row r="32" spans="1:13" s="14" customFormat="1" ht="30" customHeight="1">
      <c r="A32" s="58"/>
      <c r="B32" s="60" t="s">
        <v>208</v>
      </c>
      <c r="C32" s="38" t="s">
        <v>127</v>
      </c>
      <c r="D32" s="54" t="s">
        <v>115</v>
      </c>
      <c r="E32" s="61">
        <v>6.18</v>
      </c>
      <c r="F32" s="61"/>
      <c r="G32" s="61">
        <f>E32+F32</f>
        <v>6.18</v>
      </c>
      <c r="H32" s="61">
        <v>6.18</v>
      </c>
      <c r="I32" s="61"/>
      <c r="J32" s="61">
        <f>H32+I32</f>
        <v>6.18</v>
      </c>
      <c r="K32" s="61">
        <f>H32-E32</f>
        <v>0</v>
      </c>
      <c r="L32" s="61">
        <v>0</v>
      </c>
      <c r="M32" s="61">
        <f>K32+L32</f>
        <v>0</v>
      </c>
    </row>
    <row r="33" spans="1:13" s="14" customFormat="1" ht="14.25" customHeight="1">
      <c r="A33" s="58">
        <v>4</v>
      </c>
      <c r="B33" s="59" t="s">
        <v>110</v>
      </c>
      <c r="C33" s="41"/>
      <c r="D33" s="41"/>
      <c r="E33" s="38"/>
      <c r="F33" s="38"/>
      <c r="G33" s="58"/>
      <c r="H33" s="38"/>
      <c r="I33" s="38"/>
      <c r="J33" s="58"/>
      <c r="K33" s="38"/>
      <c r="L33" s="38"/>
      <c r="M33" s="58"/>
    </row>
    <row r="34" spans="1:13" s="14" customFormat="1" ht="27.75" customHeight="1">
      <c r="A34" s="58"/>
      <c r="B34" s="62" t="s">
        <v>209</v>
      </c>
      <c r="C34" s="38" t="s">
        <v>39</v>
      </c>
      <c r="D34" s="54" t="s">
        <v>115</v>
      </c>
      <c r="E34" s="63">
        <v>100</v>
      </c>
      <c r="F34" s="61"/>
      <c r="G34" s="61">
        <f>E34+F34</f>
        <v>100</v>
      </c>
      <c r="H34" s="61">
        <v>100</v>
      </c>
      <c r="I34" s="61"/>
      <c r="J34" s="61">
        <f>H34+I34</f>
        <v>100</v>
      </c>
      <c r="K34" s="61">
        <f>H34-E34</f>
        <v>0</v>
      </c>
      <c r="L34" s="61">
        <v>0</v>
      </c>
      <c r="M34" s="61">
        <f>K34+L34</f>
        <v>0</v>
      </c>
    </row>
    <row r="35" spans="1:13" s="14" customFormat="1" ht="27" customHeight="1">
      <c r="A35" s="58"/>
      <c r="B35" s="62" t="s">
        <v>210</v>
      </c>
      <c r="C35" s="38" t="s">
        <v>39</v>
      </c>
      <c r="D35" s="54" t="s">
        <v>115</v>
      </c>
      <c r="E35" s="63">
        <v>100</v>
      </c>
      <c r="F35" s="61"/>
      <c r="G35" s="61">
        <f>E35+F35</f>
        <v>100</v>
      </c>
      <c r="H35" s="61">
        <v>100</v>
      </c>
      <c r="I35" s="61"/>
      <c r="J35" s="61">
        <f>H35+I35</f>
        <v>100</v>
      </c>
      <c r="K35" s="61">
        <f>H35-E35</f>
        <v>0</v>
      </c>
      <c r="L35" s="61">
        <v>0</v>
      </c>
      <c r="M35" s="61">
        <f>K35+L35</f>
        <v>0</v>
      </c>
    </row>
    <row r="36" spans="1:13" s="14" customFormat="1" ht="44.25" customHeight="1">
      <c r="A36" s="41"/>
      <c r="B36" s="62" t="s">
        <v>211</v>
      </c>
      <c r="C36" s="38" t="s">
        <v>39</v>
      </c>
      <c r="D36" s="54" t="s">
        <v>115</v>
      </c>
      <c r="E36" s="63">
        <v>100</v>
      </c>
      <c r="F36" s="61"/>
      <c r="G36" s="61">
        <f>E36+F36</f>
        <v>100</v>
      </c>
      <c r="H36" s="61">
        <v>100</v>
      </c>
      <c r="I36" s="61"/>
      <c r="J36" s="61">
        <f>H36+I36</f>
        <v>100</v>
      </c>
      <c r="K36" s="61">
        <f>H36-E36</f>
        <v>0</v>
      </c>
      <c r="L36" s="61">
        <v>0</v>
      </c>
      <c r="M36" s="61">
        <f>K36+L36</f>
        <v>0</v>
      </c>
    </row>
    <row r="37" spans="1:13" s="27" customFormat="1" ht="57" customHeight="1">
      <c r="A37" s="34"/>
      <c r="B37" s="64" t="s">
        <v>193</v>
      </c>
      <c r="C37" s="34"/>
      <c r="D37" s="34"/>
      <c r="E37" s="34"/>
      <c r="F37" s="34"/>
      <c r="G37" s="34"/>
      <c r="H37" s="34"/>
      <c r="I37" s="34"/>
      <c r="J37" s="34"/>
      <c r="K37" s="34"/>
      <c r="L37" s="34"/>
      <c r="M37" s="34"/>
    </row>
    <row r="38" spans="1:13" s="14" customFormat="1" ht="16.5" customHeight="1">
      <c r="A38" s="58">
        <v>1</v>
      </c>
      <c r="B38" s="59" t="s">
        <v>103</v>
      </c>
      <c r="C38" s="41"/>
      <c r="D38" s="41"/>
      <c r="E38" s="38"/>
      <c r="F38" s="38"/>
      <c r="G38" s="38"/>
      <c r="H38" s="38"/>
      <c r="I38" s="38"/>
      <c r="J38" s="38"/>
      <c r="K38" s="38"/>
      <c r="L38" s="38"/>
      <c r="M38" s="38"/>
    </row>
    <row r="39" spans="1:13" s="14" customFormat="1" ht="34.5" customHeight="1">
      <c r="A39" s="58"/>
      <c r="B39" s="60" t="s">
        <v>212</v>
      </c>
      <c r="C39" s="56" t="s">
        <v>127</v>
      </c>
      <c r="D39" s="73" t="s">
        <v>118</v>
      </c>
      <c r="E39" s="61">
        <v>1245991</v>
      </c>
      <c r="F39" s="67"/>
      <c r="G39" s="61">
        <f>E39+F39</f>
        <v>1245991</v>
      </c>
      <c r="H39" s="61">
        <v>1245991</v>
      </c>
      <c r="I39" s="67"/>
      <c r="J39" s="61">
        <f>H39+I39</f>
        <v>1245991</v>
      </c>
      <c r="K39" s="61">
        <f>H39-E39</f>
        <v>0</v>
      </c>
      <c r="L39" s="61">
        <f>I39-F39</f>
        <v>0</v>
      </c>
      <c r="M39" s="61">
        <f>K39+L39</f>
        <v>0</v>
      </c>
    </row>
    <row r="40" spans="1:13" s="14" customFormat="1" ht="45" customHeight="1">
      <c r="A40" s="58"/>
      <c r="B40" s="60" t="s">
        <v>213</v>
      </c>
      <c r="C40" s="56" t="s">
        <v>262</v>
      </c>
      <c r="D40" s="73" t="s">
        <v>261</v>
      </c>
      <c r="E40" s="61">
        <v>60.7</v>
      </c>
      <c r="F40" s="67"/>
      <c r="G40" s="61">
        <f>E40+F40</f>
        <v>60.7</v>
      </c>
      <c r="H40" s="61">
        <v>60.7</v>
      </c>
      <c r="I40" s="67"/>
      <c r="J40" s="61">
        <f>H40+I40</f>
        <v>60.7</v>
      </c>
      <c r="K40" s="61">
        <f>H40-E40</f>
        <v>0</v>
      </c>
      <c r="L40" s="61">
        <f>I40-F40</f>
        <v>0</v>
      </c>
      <c r="M40" s="61">
        <f>K40+L40</f>
        <v>0</v>
      </c>
    </row>
    <row r="41" spans="1:13" s="14" customFormat="1" ht="15.75" customHeight="1">
      <c r="A41" s="58">
        <v>2</v>
      </c>
      <c r="B41" s="59" t="s">
        <v>104</v>
      </c>
      <c r="C41" s="56"/>
      <c r="D41" s="74"/>
      <c r="E41" s="38"/>
      <c r="F41" s="38"/>
      <c r="G41" s="58"/>
      <c r="H41" s="38"/>
      <c r="I41" s="38"/>
      <c r="J41" s="58"/>
      <c r="K41" s="38"/>
      <c r="L41" s="38"/>
      <c r="M41" s="58"/>
    </row>
    <row r="42" spans="1:13" s="14" customFormat="1" ht="42.75" customHeight="1">
      <c r="A42" s="58"/>
      <c r="B42" s="60" t="s">
        <v>214</v>
      </c>
      <c r="C42" s="56" t="s">
        <v>262</v>
      </c>
      <c r="D42" s="73" t="s">
        <v>261</v>
      </c>
      <c r="E42" s="61">
        <v>60.7</v>
      </c>
      <c r="F42" s="61"/>
      <c r="G42" s="61">
        <f>E42+F42</f>
        <v>60.7</v>
      </c>
      <c r="H42" s="61">
        <v>60.7</v>
      </c>
      <c r="I42" s="61"/>
      <c r="J42" s="61">
        <f>H42+I42</f>
        <v>60.7</v>
      </c>
      <c r="K42" s="61">
        <f>H42-E42</f>
        <v>0</v>
      </c>
      <c r="L42" s="61">
        <v>0</v>
      </c>
      <c r="M42" s="61">
        <f>K42+L42</f>
        <v>0</v>
      </c>
    </row>
    <row r="43" spans="1:13" s="14" customFormat="1" ht="15" customHeight="1">
      <c r="A43" s="58">
        <v>3</v>
      </c>
      <c r="B43" s="59" t="s">
        <v>105</v>
      </c>
      <c r="C43" s="41"/>
      <c r="D43" s="41"/>
      <c r="E43" s="38"/>
      <c r="F43" s="38"/>
      <c r="G43" s="58"/>
      <c r="H43" s="38"/>
      <c r="I43" s="38"/>
      <c r="J43" s="58"/>
      <c r="K43" s="38"/>
      <c r="L43" s="38"/>
      <c r="M43" s="58"/>
    </row>
    <row r="44" spans="1:13" s="14" customFormat="1" ht="31.5" customHeight="1">
      <c r="A44" s="58"/>
      <c r="B44" s="60" t="s">
        <v>215</v>
      </c>
      <c r="C44" s="38" t="s">
        <v>127</v>
      </c>
      <c r="D44" s="54" t="s">
        <v>115</v>
      </c>
      <c r="E44" s="61">
        <v>0.55</v>
      </c>
      <c r="F44" s="61"/>
      <c r="G44" s="61">
        <f aca="true" t="shared" si="1" ref="G44:G51">E44+F44</f>
        <v>0.55</v>
      </c>
      <c r="H44" s="61">
        <v>0.55</v>
      </c>
      <c r="I44" s="61"/>
      <c r="J44" s="61">
        <f aca="true" t="shared" si="2" ref="J44:J51">H44+I44</f>
        <v>0.55</v>
      </c>
      <c r="K44" s="61">
        <f aca="true" t="shared" si="3" ref="K44:K51">H44-E44</f>
        <v>0</v>
      </c>
      <c r="L44" s="61">
        <v>0</v>
      </c>
      <c r="M44" s="61">
        <f aca="true" t="shared" si="4" ref="M44:M51">K44+L44</f>
        <v>0</v>
      </c>
    </row>
    <row r="45" spans="1:13" s="14" customFormat="1" ht="17.25" customHeight="1">
      <c r="A45" s="58"/>
      <c r="B45" s="60" t="s">
        <v>216</v>
      </c>
      <c r="C45" s="38" t="s">
        <v>127</v>
      </c>
      <c r="D45" s="54" t="s">
        <v>115</v>
      </c>
      <c r="E45" s="61">
        <v>1237.1</v>
      </c>
      <c r="F45" s="61"/>
      <c r="G45" s="61">
        <f t="shared" si="1"/>
        <v>1237.1</v>
      </c>
      <c r="H45" s="61">
        <v>1237.1</v>
      </c>
      <c r="I45" s="61"/>
      <c r="J45" s="61">
        <f t="shared" si="2"/>
        <v>1237.1</v>
      </c>
      <c r="K45" s="61">
        <f t="shared" si="3"/>
        <v>0</v>
      </c>
      <c r="L45" s="61">
        <v>0</v>
      </c>
      <c r="M45" s="61">
        <f t="shared" si="4"/>
        <v>0</v>
      </c>
    </row>
    <row r="46" spans="1:13" s="14" customFormat="1" ht="17.25" customHeight="1">
      <c r="A46" s="58"/>
      <c r="B46" s="60" t="s">
        <v>217</v>
      </c>
      <c r="C46" s="38" t="s">
        <v>127</v>
      </c>
      <c r="D46" s="54" t="s">
        <v>115</v>
      </c>
      <c r="E46" s="61">
        <v>164.4</v>
      </c>
      <c r="F46" s="67"/>
      <c r="G46" s="61">
        <f t="shared" si="1"/>
        <v>164.4</v>
      </c>
      <c r="H46" s="61">
        <v>164.4</v>
      </c>
      <c r="I46" s="67"/>
      <c r="J46" s="61">
        <f t="shared" si="2"/>
        <v>164.4</v>
      </c>
      <c r="K46" s="61">
        <f t="shared" si="3"/>
        <v>0</v>
      </c>
      <c r="L46" s="61">
        <f>I46-F46</f>
        <v>0</v>
      </c>
      <c r="M46" s="61">
        <f t="shared" si="4"/>
        <v>0</v>
      </c>
    </row>
    <row r="47" spans="1:13" s="14" customFormat="1" ht="30.75" customHeight="1">
      <c r="A47" s="58"/>
      <c r="B47" s="60" t="s">
        <v>218</v>
      </c>
      <c r="C47" s="38" t="s">
        <v>127</v>
      </c>
      <c r="D47" s="54" t="s">
        <v>115</v>
      </c>
      <c r="E47" s="61">
        <v>15.3</v>
      </c>
      <c r="F47" s="61"/>
      <c r="G47" s="61">
        <f t="shared" si="1"/>
        <v>15.3</v>
      </c>
      <c r="H47" s="61">
        <v>15.3</v>
      </c>
      <c r="I47" s="61"/>
      <c r="J47" s="61">
        <f t="shared" si="2"/>
        <v>15.3</v>
      </c>
      <c r="K47" s="61">
        <f t="shared" si="3"/>
        <v>0</v>
      </c>
      <c r="L47" s="61">
        <f>I47-F47</f>
        <v>0</v>
      </c>
      <c r="M47" s="61">
        <f t="shared" si="4"/>
        <v>0</v>
      </c>
    </row>
    <row r="48" spans="1:13" s="14" customFormat="1" ht="27" customHeight="1">
      <c r="A48" s="58"/>
      <c r="B48" s="60" t="s">
        <v>219</v>
      </c>
      <c r="C48" s="38" t="s">
        <v>127</v>
      </c>
      <c r="D48" s="54" t="s">
        <v>115</v>
      </c>
      <c r="E48" s="61">
        <v>21.8</v>
      </c>
      <c r="F48" s="61"/>
      <c r="G48" s="61">
        <f t="shared" si="1"/>
        <v>21.8</v>
      </c>
      <c r="H48" s="61">
        <v>21.8</v>
      </c>
      <c r="I48" s="61"/>
      <c r="J48" s="61">
        <f t="shared" si="2"/>
        <v>21.8</v>
      </c>
      <c r="K48" s="61">
        <f t="shared" si="3"/>
        <v>0</v>
      </c>
      <c r="L48" s="61">
        <v>0</v>
      </c>
      <c r="M48" s="61">
        <f t="shared" si="4"/>
        <v>0</v>
      </c>
    </row>
    <row r="49" spans="1:13" s="14" customFormat="1" ht="28.5" customHeight="1">
      <c r="A49" s="58"/>
      <c r="B49" s="60" t="s">
        <v>220</v>
      </c>
      <c r="C49" s="38" t="s">
        <v>127</v>
      </c>
      <c r="D49" s="54" t="s">
        <v>115</v>
      </c>
      <c r="E49" s="61">
        <v>106.3</v>
      </c>
      <c r="F49" s="61"/>
      <c r="G49" s="61">
        <f t="shared" si="1"/>
        <v>106.3</v>
      </c>
      <c r="H49" s="61">
        <v>106.3</v>
      </c>
      <c r="I49" s="61"/>
      <c r="J49" s="61">
        <f t="shared" si="2"/>
        <v>106.3</v>
      </c>
      <c r="K49" s="61">
        <f t="shared" si="3"/>
        <v>0</v>
      </c>
      <c r="L49" s="61">
        <f>I49-F49</f>
        <v>0</v>
      </c>
      <c r="M49" s="61">
        <f t="shared" si="4"/>
        <v>0</v>
      </c>
    </row>
    <row r="50" spans="1:13" s="14" customFormat="1" ht="27" customHeight="1">
      <c r="A50" s="58"/>
      <c r="B50" s="60" t="s">
        <v>221</v>
      </c>
      <c r="C50" s="38" t="s">
        <v>127</v>
      </c>
      <c r="D50" s="54" t="s">
        <v>115</v>
      </c>
      <c r="E50" s="61">
        <v>1162.2</v>
      </c>
      <c r="F50" s="61"/>
      <c r="G50" s="61">
        <f t="shared" si="1"/>
        <v>1162.2</v>
      </c>
      <c r="H50" s="61">
        <v>1162.2</v>
      </c>
      <c r="I50" s="61"/>
      <c r="J50" s="61">
        <f t="shared" si="2"/>
        <v>1162.2</v>
      </c>
      <c r="K50" s="61">
        <f t="shared" si="3"/>
        <v>0</v>
      </c>
      <c r="L50" s="61">
        <v>0</v>
      </c>
      <c r="M50" s="61">
        <f t="shared" si="4"/>
        <v>0</v>
      </c>
    </row>
    <row r="51" spans="1:13" s="14" customFormat="1" ht="30.75" customHeight="1">
      <c r="A51" s="58"/>
      <c r="B51" s="60" t="s">
        <v>222</v>
      </c>
      <c r="C51" s="38" t="s">
        <v>127</v>
      </c>
      <c r="D51" s="54" t="s">
        <v>115</v>
      </c>
      <c r="E51" s="61">
        <v>14.1</v>
      </c>
      <c r="F51" s="61"/>
      <c r="G51" s="61">
        <f t="shared" si="1"/>
        <v>14.1</v>
      </c>
      <c r="H51" s="61">
        <v>14.1</v>
      </c>
      <c r="I51" s="61"/>
      <c r="J51" s="61">
        <f t="shared" si="2"/>
        <v>14.1</v>
      </c>
      <c r="K51" s="61">
        <f t="shared" si="3"/>
        <v>0</v>
      </c>
      <c r="L51" s="61">
        <v>0</v>
      </c>
      <c r="M51" s="61">
        <f t="shared" si="4"/>
        <v>0</v>
      </c>
    </row>
    <row r="52" spans="1:13" s="14" customFormat="1" ht="14.25" customHeight="1">
      <c r="A52" s="58">
        <v>4</v>
      </c>
      <c r="B52" s="59" t="s">
        <v>110</v>
      </c>
      <c r="C52" s="41"/>
      <c r="D52" s="41"/>
      <c r="E52" s="38"/>
      <c r="F52" s="38"/>
      <c r="G52" s="58"/>
      <c r="H52" s="38"/>
      <c r="I52" s="38"/>
      <c r="J52" s="58"/>
      <c r="K52" s="38"/>
      <c r="L52" s="38"/>
      <c r="M52" s="58"/>
    </row>
    <row r="53" spans="1:13" s="14" customFormat="1" ht="28.5" customHeight="1">
      <c r="A53" s="58"/>
      <c r="B53" s="62" t="s">
        <v>223</v>
      </c>
      <c r="C53" s="38" t="s">
        <v>39</v>
      </c>
      <c r="D53" s="54" t="s">
        <v>115</v>
      </c>
      <c r="E53" s="61">
        <v>100</v>
      </c>
      <c r="F53" s="61"/>
      <c r="G53" s="61">
        <f>E53+F53</f>
        <v>100</v>
      </c>
      <c r="H53" s="61">
        <v>100</v>
      </c>
      <c r="I53" s="61"/>
      <c r="J53" s="61">
        <f>H53+I53</f>
        <v>100</v>
      </c>
      <c r="K53" s="61">
        <f>H53-E53</f>
        <v>0</v>
      </c>
      <c r="L53" s="61">
        <v>0</v>
      </c>
      <c r="M53" s="61">
        <f>K53+L53</f>
        <v>0</v>
      </c>
    </row>
    <row r="54" spans="1:13" s="14" customFormat="1" ht="51.75" customHeight="1">
      <c r="A54" s="41"/>
      <c r="B54" s="60" t="s">
        <v>224</v>
      </c>
      <c r="C54" s="38" t="s">
        <v>39</v>
      </c>
      <c r="D54" s="54" t="s">
        <v>115</v>
      </c>
      <c r="E54" s="61">
        <v>100</v>
      </c>
      <c r="F54" s="61"/>
      <c r="G54" s="61">
        <f>E54+F54</f>
        <v>100</v>
      </c>
      <c r="H54" s="61">
        <v>100</v>
      </c>
      <c r="I54" s="61"/>
      <c r="J54" s="61">
        <f>H54+I54</f>
        <v>100</v>
      </c>
      <c r="K54" s="61">
        <f>H54-E54</f>
        <v>0</v>
      </c>
      <c r="L54" s="61">
        <v>0</v>
      </c>
      <c r="M54" s="61">
        <f>K54+L54</f>
        <v>0</v>
      </c>
    </row>
    <row r="55" spans="1:13" s="27" customFormat="1" ht="44.25" customHeight="1">
      <c r="A55" s="34"/>
      <c r="B55" s="64" t="s">
        <v>194</v>
      </c>
      <c r="C55" s="34"/>
      <c r="D55" s="34"/>
      <c r="E55" s="34"/>
      <c r="F55" s="34"/>
      <c r="G55" s="34"/>
      <c r="H55" s="34"/>
      <c r="I55" s="34"/>
      <c r="J55" s="34"/>
      <c r="K55" s="34"/>
      <c r="L55" s="34"/>
      <c r="M55" s="34"/>
    </row>
    <row r="56" spans="1:13" s="14" customFormat="1" ht="16.5" customHeight="1">
      <c r="A56" s="58">
        <v>1</v>
      </c>
      <c r="B56" s="59" t="s">
        <v>103</v>
      </c>
      <c r="C56" s="41"/>
      <c r="D56" s="41"/>
      <c r="E56" s="38"/>
      <c r="F56" s="38"/>
      <c r="G56" s="38"/>
      <c r="H56" s="38"/>
      <c r="I56" s="38"/>
      <c r="J56" s="38"/>
      <c r="K56" s="38"/>
      <c r="L56" s="38"/>
      <c r="M56" s="38"/>
    </row>
    <row r="57" spans="1:13" s="14" customFormat="1" ht="58.5" customHeight="1">
      <c r="A57" s="58"/>
      <c r="B57" s="68" t="s">
        <v>225</v>
      </c>
      <c r="C57" s="38" t="s">
        <v>127</v>
      </c>
      <c r="D57" s="73" t="s">
        <v>118</v>
      </c>
      <c r="E57" s="61">
        <v>121604</v>
      </c>
      <c r="F57" s="63"/>
      <c r="G57" s="61">
        <f>E57+F57</f>
        <v>121604</v>
      </c>
      <c r="H57" s="63">
        <v>121603</v>
      </c>
      <c r="I57" s="61"/>
      <c r="J57" s="69">
        <f>H57+I57</f>
        <v>121603</v>
      </c>
      <c r="K57" s="61">
        <f>H57-E57</f>
        <v>-1</v>
      </c>
      <c r="L57" s="61">
        <v>0</v>
      </c>
      <c r="M57" s="61">
        <f>K57+L57</f>
        <v>-1</v>
      </c>
    </row>
    <row r="58" spans="1:13" s="14" customFormat="1" ht="31.5" customHeight="1">
      <c r="A58" s="58"/>
      <c r="B58" s="68" t="s">
        <v>226</v>
      </c>
      <c r="C58" s="38" t="s">
        <v>262</v>
      </c>
      <c r="D58" s="54" t="s">
        <v>263</v>
      </c>
      <c r="E58" s="61">
        <v>1.7</v>
      </c>
      <c r="F58" s="63"/>
      <c r="G58" s="61">
        <f>E58+F58</f>
        <v>1.7</v>
      </c>
      <c r="H58" s="63">
        <v>1.7</v>
      </c>
      <c r="I58" s="61"/>
      <c r="J58" s="69">
        <f>H58+I58</f>
        <v>1.7</v>
      </c>
      <c r="K58" s="61">
        <f>H58-E58</f>
        <v>0</v>
      </c>
      <c r="L58" s="61">
        <v>0</v>
      </c>
      <c r="M58" s="61">
        <f>K58+L58</f>
        <v>0</v>
      </c>
    </row>
    <row r="59" spans="1:13" s="14" customFormat="1" ht="15.75" customHeight="1">
      <c r="A59" s="58">
        <v>2</v>
      </c>
      <c r="B59" s="59" t="s">
        <v>104</v>
      </c>
      <c r="C59" s="38"/>
      <c r="D59" s="41"/>
      <c r="E59" s="38"/>
      <c r="F59" s="38"/>
      <c r="G59" s="58"/>
      <c r="H59" s="38"/>
      <c r="I59" s="38"/>
      <c r="J59" s="58"/>
      <c r="K59" s="38"/>
      <c r="L59" s="38"/>
      <c r="M59" s="58"/>
    </row>
    <row r="60" spans="1:13" s="14" customFormat="1" ht="32.25" customHeight="1">
      <c r="A60" s="58"/>
      <c r="B60" s="60" t="s">
        <v>227</v>
      </c>
      <c r="C60" s="38"/>
      <c r="D60" s="54" t="s">
        <v>263</v>
      </c>
      <c r="E60" s="63">
        <v>1</v>
      </c>
      <c r="F60" s="61"/>
      <c r="G60" s="61">
        <f>E60+F60</f>
        <v>1</v>
      </c>
      <c r="H60" s="61">
        <v>1</v>
      </c>
      <c r="I60" s="63"/>
      <c r="J60" s="61">
        <f>H60+I60</f>
        <v>1</v>
      </c>
      <c r="K60" s="61">
        <f>H60-E60</f>
        <v>0</v>
      </c>
      <c r="L60" s="61">
        <v>0</v>
      </c>
      <c r="M60" s="61">
        <f>K60+L60</f>
        <v>0</v>
      </c>
    </row>
    <row r="61" spans="1:13" s="14" customFormat="1" ht="33.75" customHeight="1">
      <c r="A61" s="58"/>
      <c r="B61" s="70" t="s">
        <v>228</v>
      </c>
      <c r="C61" s="38" t="s">
        <v>33</v>
      </c>
      <c r="D61" s="54" t="s">
        <v>263</v>
      </c>
      <c r="E61" s="71">
        <v>1.7</v>
      </c>
      <c r="F61" s="63"/>
      <c r="G61" s="61">
        <f>E61+F61</f>
        <v>1.7</v>
      </c>
      <c r="H61" s="61">
        <v>1.7</v>
      </c>
      <c r="I61" s="63"/>
      <c r="J61" s="61">
        <f>H61+I61</f>
        <v>1.7</v>
      </c>
      <c r="K61" s="75">
        <f>H61-E61</f>
        <v>0</v>
      </c>
      <c r="L61" s="61">
        <v>0</v>
      </c>
      <c r="M61" s="75">
        <f>K61+L61</f>
        <v>0</v>
      </c>
    </row>
    <row r="62" spans="1:13" s="14" customFormat="1" ht="15" customHeight="1">
      <c r="A62" s="58">
        <v>3</v>
      </c>
      <c r="B62" s="59" t="s">
        <v>105</v>
      </c>
      <c r="C62" s="41"/>
      <c r="D62" s="41"/>
      <c r="E62" s="38"/>
      <c r="F62" s="38"/>
      <c r="G62" s="58"/>
      <c r="H62" s="38"/>
      <c r="I62" s="38"/>
      <c r="J62" s="58"/>
      <c r="K62" s="38"/>
      <c r="L62" s="38"/>
      <c r="M62" s="58"/>
    </row>
    <row r="63" spans="1:13" s="14" customFormat="1" ht="30.75" customHeight="1">
      <c r="A63" s="58"/>
      <c r="B63" s="60" t="s">
        <v>229</v>
      </c>
      <c r="C63" s="38" t="s">
        <v>264</v>
      </c>
      <c r="D63" s="54" t="s">
        <v>115</v>
      </c>
      <c r="E63" s="63">
        <v>123.8</v>
      </c>
      <c r="F63" s="61"/>
      <c r="G63" s="61">
        <f>E63+F63</f>
        <v>123.8</v>
      </c>
      <c r="H63" s="61">
        <v>123.8</v>
      </c>
      <c r="I63" s="63"/>
      <c r="J63" s="61">
        <f>H63+I63</f>
        <v>123.8</v>
      </c>
      <c r="K63" s="61">
        <f>H63-E63</f>
        <v>0</v>
      </c>
      <c r="L63" s="61">
        <v>0</v>
      </c>
      <c r="M63" s="61">
        <f>K63+L63</f>
        <v>0</v>
      </c>
    </row>
    <row r="64" spans="1:13" s="14" customFormat="1" ht="33" customHeight="1">
      <c r="A64" s="58"/>
      <c r="B64" s="70" t="s">
        <v>230</v>
      </c>
      <c r="C64" s="38" t="s">
        <v>127</v>
      </c>
      <c r="D64" s="54" t="s">
        <v>115</v>
      </c>
      <c r="E64" s="71">
        <v>71531.76</v>
      </c>
      <c r="F64" s="63"/>
      <c r="G64" s="61">
        <f>E64+F64</f>
        <v>71531.76</v>
      </c>
      <c r="H64" s="61">
        <v>71531.18</v>
      </c>
      <c r="I64" s="63"/>
      <c r="J64" s="61">
        <f>H64+I64</f>
        <v>71531.18</v>
      </c>
      <c r="K64" s="75">
        <f>H64-E64</f>
        <v>-0.5800000000017462</v>
      </c>
      <c r="L64" s="61">
        <v>0</v>
      </c>
      <c r="M64" s="75">
        <f>K64+L64</f>
        <v>-0.5800000000017462</v>
      </c>
    </row>
    <row r="65" spans="1:13" s="14" customFormat="1" ht="14.25" customHeight="1">
      <c r="A65" s="58">
        <v>4</v>
      </c>
      <c r="B65" s="59" t="s">
        <v>110</v>
      </c>
      <c r="C65" s="41"/>
      <c r="D65" s="41"/>
      <c r="E65" s="38"/>
      <c r="F65" s="38"/>
      <c r="G65" s="58"/>
      <c r="H65" s="38"/>
      <c r="I65" s="38"/>
      <c r="J65" s="58"/>
      <c r="K65" s="38"/>
      <c r="L65" s="38"/>
      <c r="M65" s="58"/>
    </row>
    <row r="66" spans="1:13" s="14" customFormat="1" ht="50.25" customHeight="1">
      <c r="A66" s="58"/>
      <c r="B66" s="70" t="s">
        <v>231</v>
      </c>
      <c r="C66" s="38" t="s">
        <v>39</v>
      </c>
      <c r="D66" s="54" t="s">
        <v>115</v>
      </c>
      <c r="E66" s="76">
        <v>100</v>
      </c>
      <c r="F66" s="63"/>
      <c r="G66" s="61">
        <f>E66+F66</f>
        <v>100</v>
      </c>
      <c r="H66" s="63">
        <v>100</v>
      </c>
      <c r="I66" s="61"/>
      <c r="J66" s="61">
        <f>H66+I66</f>
        <v>100</v>
      </c>
      <c r="K66" s="61">
        <f>H66-E66</f>
        <v>0</v>
      </c>
      <c r="L66" s="61">
        <v>0</v>
      </c>
      <c r="M66" s="61">
        <f>K66+L66</f>
        <v>0</v>
      </c>
    </row>
    <row r="67" spans="1:13" s="14" customFormat="1" ht="59.25" customHeight="1">
      <c r="A67" s="41"/>
      <c r="B67" s="70" t="s">
        <v>232</v>
      </c>
      <c r="C67" s="38" t="s">
        <v>39</v>
      </c>
      <c r="D67" s="54" t="s">
        <v>115</v>
      </c>
      <c r="E67" s="76">
        <v>100</v>
      </c>
      <c r="F67" s="63"/>
      <c r="G67" s="61">
        <f>E67+F67</f>
        <v>100</v>
      </c>
      <c r="H67" s="63">
        <v>100</v>
      </c>
      <c r="I67" s="61"/>
      <c r="J67" s="61">
        <f>H67+I67</f>
        <v>100</v>
      </c>
      <c r="K67" s="61">
        <f>H67-E67</f>
        <v>0</v>
      </c>
      <c r="L67" s="61">
        <v>0</v>
      </c>
      <c r="M67" s="61">
        <f>K67+L67</f>
        <v>0</v>
      </c>
    </row>
    <row r="68" spans="1:13" s="27" customFormat="1" ht="30.75" customHeight="1">
      <c r="A68" s="34"/>
      <c r="B68" s="64" t="s">
        <v>195</v>
      </c>
      <c r="C68" s="34"/>
      <c r="D68" s="34"/>
      <c r="E68" s="34"/>
      <c r="F68" s="34"/>
      <c r="G68" s="34"/>
      <c r="H68" s="34"/>
      <c r="I68" s="34"/>
      <c r="J68" s="34"/>
      <c r="K68" s="34"/>
      <c r="L68" s="34"/>
      <c r="M68" s="34"/>
    </row>
    <row r="69" spans="1:13" s="14" customFormat="1" ht="16.5" customHeight="1">
      <c r="A69" s="58">
        <v>1</v>
      </c>
      <c r="B69" s="59" t="s">
        <v>103</v>
      </c>
      <c r="C69" s="41"/>
      <c r="D69" s="41"/>
      <c r="E69" s="38"/>
      <c r="F69" s="38"/>
      <c r="G69" s="38"/>
      <c r="H69" s="38"/>
      <c r="I69" s="38"/>
      <c r="J69" s="38"/>
      <c r="K69" s="38"/>
      <c r="L69" s="38"/>
      <c r="M69" s="38"/>
    </row>
    <row r="70" spans="1:13" s="14" customFormat="1" ht="36" customHeight="1">
      <c r="A70" s="58"/>
      <c r="B70" s="68" t="s">
        <v>99</v>
      </c>
      <c r="C70" s="38" t="s">
        <v>127</v>
      </c>
      <c r="D70" s="73" t="s">
        <v>118</v>
      </c>
      <c r="E70" s="61">
        <v>537272</v>
      </c>
      <c r="F70" s="63"/>
      <c r="G70" s="61">
        <f>E70+F70</f>
        <v>537272</v>
      </c>
      <c r="H70" s="63">
        <v>537112</v>
      </c>
      <c r="I70" s="61"/>
      <c r="J70" s="69">
        <f>H70+I70</f>
        <v>537112</v>
      </c>
      <c r="K70" s="61">
        <f>H70-E70</f>
        <v>-160</v>
      </c>
      <c r="L70" s="61">
        <v>0</v>
      </c>
      <c r="M70" s="61">
        <f>K70+L70</f>
        <v>-160</v>
      </c>
    </row>
    <row r="71" spans="1:13" s="14" customFormat="1" ht="34.5" customHeight="1">
      <c r="A71" s="58"/>
      <c r="B71" s="68" t="s">
        <v>233</v>
      </c>
      <c r="C71" s="38" t="s">
        <v>262</v>
      </c>
      <c r="D71" s="54" t="s">
        <v>263</v>
      </c>
      <c r="E71" s="61">
        <v>41.9</v>
      </c>
      <c r="F71" s="63"/>
      <c r="G71" s="61">
        <f>E71+F71</f>
        <v>41.9</v>
      </c>
      <c r="H71" s="63">
        <v>41.9</v>
      </c>
      <c r="I71" s="61"/>
      <c r="J71" s="69">
        <f>H71+I71</f>
        <v>41.9</v>
      </c>
      <c r="K71" s="61">
        <f>H71-E71</f>
        <v>0</v>
      </c>
      <c r="L71" s="61">
        <v>0</v>
      </c>
      <c r="M71" s="61">
        <f>K71+L71</f>
        <v>0</v>
      </c>
    </row>
    <row r="72" spans="1:13" s="14" customFormat="1" ht="15.75" customHeight="1">
      <c r="A72" s="58">
        <v>2</v>
      </c>
      <c r="B72" s="59" t="s">
        <v>104</v>
      </c>
      <c r="C72" s="38"/>
      <c r="D72" s="41"/>
      <c r="E72" s="38"/>
      <c r="F72" s="38"/>
      <c r="G72" s="58"/>
      <c r="H72" s="38"/>
      <c r="I72" s="38"/>
      <c r="J72" s="58"/>
      <c r="K72" s="38"/>
      <c r="L72" s="38"/>
      <c r="M72" s="58"/>
    </row>
    <row r="73" spans="1:13" s="14" customFormat="1" ht="33" customHeight="1">
      <c r="A73" s="58"/>
      <c r="B73" s="60" t="s">
        <v>234</v>
      </c>
      <c r="C73" s="38" t="s">
        <v>262</v>
      </c>
      <c r="D73" s="54" t="s">
        <v>259</v>
      </c>
      <c r="E73" s="63">
        <v>41.9</v>
      </c>
      <c r="F73" s="61"/>
      <c r="G73" s="61">
        <f>E73+F73</f>
        <v>41.9</v>
      </c>
      <c r="H73" s="61">
        <v>41.9</v>
      </c>
      <c r="I73" s="63"/>
      <c r="J73" s="61">
        <f>H73+I73</f>
        <v>41.9</v>
      </c>
      <c r="K73" s="61">
        <f>H73-E73</f>
        <v>0</v>
      </c>
      <c r="L73" s="61">
        <v>0</v>
      </c>
      <c r="M73" s="61">
        <f>K73+L73</f>
        <v>0</v>
      </c>
    </row>
    <row r="74" spans="1:13" s="14" customFormat="1" ht="15" customHeight="1">
      <c r="A74" s="58">
        <v>3</v>
      </c>
      <c r="B74" s="59" t="s">
        <v>105</v>
      </c>
      <c r="C74" s="41"/>
      <c r="D74" s="41"/>
      <c r="E74" s="38"/>
      <c r="F74" s="38"/>
      <c r="G74" s="58"/>
      <c r="H74" s="38"/>
      <c r="I74" s="38"/>
      <c r="J74" s="58"/>
      <c r="K74" s="38"/>
      <c r="L74" s="38"/>
      <c r="M74" s="58"/>
    </row>
    <row r="75" spans="1:13" s="14" customFormat="1" ht="32.25" customHeight="1">
      <c r="A75" s="58"/>
      <c r="B75" s="60" t="s">
        <v>235</v>
      </c>
      <c r="C75" s="38" t="s">
        <v>127</v>
      </c>
      <c r="D75" s="54" t="s">
        <v>115</v>
      </c>
      <c r="E75" s="63">
        <v>12822.72</v>
      </c>
      <c r="F75" s="61"/>
      <c r="G75" s="61">
        <f>E75+F75</f>
        <v>12822.72</v>
      </c>
      <c r="H75" s="61">
        <v>12818.9</v>
      </c>
      <c r="I75" s="63"/>
      <c r="J75" s="61">
        <f>H75+I75</f>
        <v>12818.9</v>
      </c>
      <c r="K75" s="61">
        <f>H75-E75</f>
        <v>-3.819999999999709</v>
      </c>
      <c r="L75" s="61">
        <v>0</v>
      </c>
      <c r="M75" s="61">
        <f>K75+L75</f>
        <v>-3.819999999999709</v>
      </c>
    </row>
    <row r="76" spans="1:13" s="14" customFormat="1" ht="14.25" customHeight="1">
      <c r="A76" s="58">
        <v>4</v>
      </c>
      <c r="B76" s="59" t="s">
        <v>110</v>
      </c>
      <c r="C76" s="41"/>
      <c r="D76" s="41"/>
      <c r="E76" s="38"/>
      <c r="F76" s="38"/>
      <c r="G76" s="58"/>
      <c r="H76" s="38"/>
      <c r="I76" s="38"/>
      <c r="J76" s="58"/>
      <c r="K76" s="38"/>
      <c r="L76" s="38"/>
      <c r="M76" s="58"/>
    </row>
    <row r="77" spans="1:13" s="14" customFormat="1" ht="57" customHeight="1">
      <c r="A77" s="41"/>
      <c r="B77" s="70" t="s">
        <v>236</v>
      </c>
      <c r="C77" s="38" t="s">
        <v>39</v>
      </c>
      <c r="D77" s="54" t="s">
        <v>115</v>
      </c>
      <c r="E77" s="76">
        <v>100</v>
      </c>
      <c r="F77" s="63"/>
      <c r="G77" s="61">
        <f>E77+F77</f>
        <v>100</v>
      </c>
      <c r="H77" s="63">
        <v>100</v>
      </c>
      <c r="I77" s="61"/>
      <c r="J77" s="61">
        <f>H77+I77</f>
        <v>100</v>
      </c>
      <c r="K77" s="61">
        <f>H77-E77</f>
        <v>0</v>
      </c>
      <c r="L77" s="61">
        <v>0</v>
      </c>
      <c r="M77" s="61">
        <f>K77+L77</f>
        <v>0</v>
      </c>
    </row>
    <row r="78" spans="1:13" s="27" customFormat="1" ht="43.5" customHeight="1">
      <c r="A78" s="34"/>
      <c r="B78" s="64" t="s">
        <v>196</v>
      </c>
      <c r="C78" s="34"/>
      <c r="D78" s="34"/>
      <c r="E78" s="34"/>
      <c r="F78" s="34"/>
      <c r="G78" s="34"/>
      <c r="H78" s="34"/>
      <c r="I78" s="34"/>
      <c r="J78" s="34"/>
      <c r="K78" s="34"/>
      <c r="L78" s="34"/>
      <c r="M78" s="34"/>
    </row>
    <row r="79" spans="1:13" s="14" customFormat="1" ht="16.5" customHeight="1">
      <c r="A79" s="58">
        <v>1</v>
      </c>
      <c r="B79" s="59" t="s">
        <v>103</v>
      </c>
      <c r="C79" s="41"/>
      <c r="D79" s="41"/>
      <c r="E79" s="38"/>
      <c r="F79" s="38"/>
      <c r="G79" s="38"/>
      <c r="H79" s="38"/>
      <c r="I79" s="38"/>
      <c r="J79" s="38"/>
      <c r="K79" s="38"/>
      <c r="L79" s="38"/>
      <c r="M79" s="38"/>
    </row>
    <row r="80" spans="1:13" s="14" customFormat="1" ht="32.25" customHeight="1">
      <c r="A80" s="58"/>
      <c r="B80" s="77" t="s">
        <v>160</v>
      </c>
      <c r="C80" s="38" t="s">
        <v>127</v>
      </c>
      <c r="D80" s="73" t="s">
        <v>118</v>
      </c>
      <c r="E80" s="78">
        <f>SUM(E81:E82)</f>
        <v>5421593</v>
      </c>
      <c r="F80" s="79"/>
      <c r="G80" s="67">
        <f>E80+F80</f>
        <v>5421593</v>
      </c>
      <c r="H80" s="78">
        <f>SUM(H81:H82)</f>
        <v>5397439</v>
      </c>
      <c r="I80" s="79"/>
      <c r="J80" s="67">
        <f>H80+I80</f>
        <v>5397439</v>
      </c>
      <c r="K80" s="80">
        <f>H80-E80</f>
        <v>-24154</v>
      </c>
      <c r="L80" s="67">
        <v>0</v>
      </c>
      <c r="M80" s="80">
        <f>K80+L80</f>
        <v>-24154</v>
      </c>
    </row>
    <row r="81" spans="1:13" s="14" customFormat="1" ht="32.25" customHeight="1">
      <c r="A81" s="58"/>
      <c r="B81" s="68" t="s">
        <v>237</v>
      </c>
      <c r="C81" s="38" t="s">
        <v>127</v>
      </c>
      <c r="D81" s="73" t="s">
        <v>118</v>
      </c>
      <c r="E81" s="61">
        <v>2200800</v>
      </c>
      <c r="F81" s="63"/>
      <c r="G81" s="61">
        <f>E81+F81</f>
        <v>2200800</v>
      </c>
      <c r="H81" s="63">
        <v>2200778</v>
      </c>
      <c r="I81" s="61"/>
      <c r="J81" s="69">
        <f>H81+I81</f>
        <v>2200778</v>
      </c>
      <c r="K81" s="61">
        <f>H81-E81</f>
        <v>-22</v>
      </c>
      <c r="L81" s="61">
        <v>0</v>
      </c>
      <c r="M81" s="61">
        <f>K81+L81</f>
        <v>-22</v>
      </c>
    </row>
    <row r="82" spans="1:13" s="14" customFormat="1" ht="32.25" customHeight="1">
      <c r="A82" s="58"/>
      <c r="B82" s="68" t="s">
        <v>238</v>
      </c>
      <c r="C82" s="38" t="s">
        <v>127</v>
      </c>
      <c r="D82" s="73" t="s">
        <v>118</v>
      </c>
      <c r="E82" s="61">
        <v>3220793</v>
      </c>
      <c r="F82" s="63"/>
      <c r="G82" s="61">
        <f>E82+F82</f>
        <v>3220793</v>
      </c>
      <c r="H82" s="63">
        <v>3196661</v>
      </c>
      <c r="I82" s="61"/>
      <c r="J82" s="69">
        <f>H82+I82</f>
        <v>3196661</v>
      </c>
      <c r="K82" s="61">
        <f>H82-E82</f>
        <v>-24132</v>
      </c>
      <c r="L82" s="61">
        <v>0</v>
      </c>
      <c r="M82" s="61">
        <f>K82+L82</f>
        <v>-24132</v>
      </c>
    </row>
    <row r="83" spans="1:13" s="14" customFormat="1" ht="15.75" customHeight="1">
      <c r="A83" s="58">
        <v>2</v>
      </c>
      <c r="B83" s="59" t="s">
        <v>104</v>
      </c>
      <c r="C83" s="38"/>
      <c r="D83" s="41"/>
      <c r="E83" s="38"/>
      <c r="F83" s="38"/>
      <c r="G83" s="58"/>
      <c r="H83" s="38"/>
      <c r="I83" s="38"/>
      <c r="J83" s="58"/>
      <c r="K83" s="38"/>
      <c r="L83" s="38"/>
      <c r="M83" s="58"/>
    </row>
    <row r="84" spans="1:13" s="14" customFormat="1" ht="29.25" customHeight="1">
      <c r="A84" s="58"/>
      <c r="B84" s="60" t="s">
        <v>239</v>
      </c>
      <c r="C84" s="38" t="s">
        <v>33</v>
      </c>
      <c r="D84" s="41" t="s">
        <v>266</v>
      </c>
      <c r="E84" s="63">
        <v>2570</v>
      </c>
      <c r="F84" s="61"/>
      <c r="G84" s="61">
        <f>E84+F84</f>
        <v>2570</v>
      </c>
      <c r="H84" s="61">
        <v>2570</v>
      </c>
      <c r="I84" s="63"/>
      <c r="J84" s="61">
        <f>H84+I84</f>
        <v>2570</v>
      </c>
      <c r="K84" s="61">
        <f>H84-E84</f>
        <v>0</v>
      </c>
      <c r="L84" s="61">
        <v>0</v>
      </c>
      <c r="M84" s="61">
        <f>K84+L84</f>
        <v>0</v>
      </c>
    </row>
    <row r="85" spans="1:13" s="14" customFormat="1" ht="33" customHeight="1">
      <c r="A85" s="58"/>
      <c r="B85" s="70" t="s">
        <v>240</v>
      </c>
      <c r="C85" s="38" t="s">
        <v>265</v>
      </c>
      <c r="D85" s="54" t="s">
        <v>115</v>
      </c>
      <c r="E85" s="71">
        <v>2179.417</v>
      </c>
      <c r="F85" s="63"/>
      <c r="G85" s="61">
        <f>E85+F85</f>
        <v>2179.417</v>
      </c>
      <c r="H85" s="61">
        <v>1072.005</v>
      </c>
      <c r="I85" s="63"/>
      <c r="J85" s="61">
        <f>H85+I85</f>
        <v>1072.005</v>
      </c>
      <c r="K85" s="75">
        <f>H85-E85</f>
        <v>-1107.4119999999998</v>
      </c>
      <c r="L85" s="61">
        <v>0</v>
      </c>
      <c r="M85" s="75">
        <f>K85+L85</f>
        <v>-1107.4119999999998</v>
      </c>
    </row>
    <row r="86" spans="1:13" s="14" customFormat="1" ht="15" customHeight="1">
      <c r="A86" s="58">
        <v>3</v>
      </c>
      <c r="B86" s="59" t="s">
        <v>105</v>
      </c>
      <c r="C86" s="41"/>
      <c r="D86" s="41"/>
      <c r="E86" s="38"/>
      <c r="F86" s="38"/>
      <c r="G86" s="58"/>
      <c r="H86" s="38"/>
      <c r="I86" s="38"/>
      <c r="J86" s="58"/>
      <c r="K86" s="38"/>
      <c r="L86" s="38"/>
      <c r="M86" s="58"/>
    </row>
    <row r="87" spans="1:13" s="14" customFormat="1" ht="31.5" customHeight="1">
      <c r="A87" s="58"/>
      <c r="B87" s="60" t="s">
        <v>241</v>
      </c>
      <c r="C87" s="38" t="s">
        <v>127</v>
      </c>
      <c r="D87" s="54" t="s">
        <v>115</v>
      </c>
      <c r="E87" s="63">
        <v>856.3</v>
      </c>
      <c r="F87" s="61"/>
      <c r="G87" s="61">
        <f>E87+F87</f>
        <v>856.3</v>
      </c>
      <c r="H87" s="61">
        <v>856.3</v>
      </c>
      <c r="I87" s="63"/>
      <c r="J87" s="61">
        <f>H87+I87</f>
        <v>856.3</v>
      </c>
      <c r="K87" s="61">
        <f>H87-E87</f>
        <v>0</v>
      </c>
      <c r="L87" s="61">
        <v>0</v>
      </c>
      <c r="M87" s="61">
        <f>K87+L87</f>
        <v>0</v>
      </c>
    </row>
    <row r="88" spans="1:13" s="14" customFormat="1" ht="31.5" customHeight="1">
      <c r="A88" s="58"/>
      <c r="B88" s="70" t="s">
        <v>242</v>
      </c>
      <c r="C88" s="38" t="s">
        <v>127</v>
      </c>
      <c r="D88" s="54" t="s">
        <v>115</v>
      </c>
      <c r="E88" s="71">
        <v>1.47782</v>
      </c>
      <c r="F88" s="63"/>
      <c r="G88" s="61">
        <f>E88+F88</f>
        <v>1.47782</v>
      </c>
      <c r="H88" s="61">
        <v>2.98195</v>
      </c>
      <c r="I88" s="63"/>
      <c r="J88" s="61">
        <f>H88+I88</f>
        <v>2.98195</v>
      </c>
      <c r="K88" s="75">
        <f>H88-E88</f>
        <v>1.50413</v>
      </c>
      <c r="L88" s="61">
        <v>0</v>
      </c>
      <c r="M88" s="75">
        <f>K88+L88</f>
        <v>1.50413</v>
      </c>
    </row>
    <row r="89" spans="1:13" s="14" customFormat="1" ht="14.25" customHeight="1">
      <c r="A89" s="58">
        <v>4</v>
      </c>
      <c r="B89" s="59" t="s">
        <v>110</v>
      </c>
      <c r="C89" s="41"/>
      <c r="D89" s="41"/>
      <c r="E89" s="38"/>
      <c r="F89" s="38"/>
      <c r="G89" s="58"/>
      <c r="H89" s="38"/>
      <c r="I89" s="38"/>
      <c r="J89" s="58"/>
      <c r="K89" s="38"/>
      <c r="L89" s="38"/>
      <c r="M89" s="58"/>
    </row>
    <row r="90" spans="1:13" s="14" customFormat="1" ht="19.5" customHeight="1">
      <c r="A90" s="41"/>
      <c r="B90" s="70" t="s">
        <v>243</v>
      </c>
      <c r="C90" s="38" t="s">
        <v>39</v>
      </c>
      <c r="D90" s="54" t="s">
        <v>115</v>
      </c>
      <c r="E90" s="71">
        <v>90</v>
      </c>
      <c r="F90" s="63"/>
      <c r="G90" s="61">
        <f>E90+F90</f>
        <v>90</v>
      </c>
      <c r="H90" s="63">
        <v>90</v>
      </c>
      <c r="I90" s="61"/>
      <c r="J90" s="61">
        <f>H90+I90</f>
        <v>90</v>
      </c>
      <c r="K90" s="61">
        <f>H90-E90</f>
        <v>0</v>
      </c>
      <c r="L90" s="61">
        <v>0</v>
      </c>
      <c r="M90" s="61">
        <f>K90+L90</f>
        <v>0</v>
      </c>
    </row>
    <row r="91" spans="1:13" s="14" customFormat="1" ht="28.5" customHeight="1">
      <c r="A91" s="41"/>
      <c r="B91" s="70" t="s">
        <v>244</v>
      </c>
      <c r="C91" s="38" t="s">
        <v>39</v>
      </c>
      <c r="D91" s="54" t="s">
        <v>115</v>
      </c>
      <c r="E91" s="71">
        <v>100</v>
      </c>
      <c r="F91" s="63"/>
      <c r="G91" s="61">
        <f>E91+F91</f>
        <v>100</v>
      </c>
      <c r="H91" s="63">
        <v>100</v>
      </c>
      <c r="I91" s="61"/>
      <c r="J91" s="61">
        <f>H91+I91</f>
        <v>100</v>
      </c>
      <c r="K91" s="61">
        <f>H91-E91</f>
        <v>0</v>
      </c>
      <c r="L91" s="61">
        <v>0</v>
      </c>
      <c r="M91" s="61">
        <f>K91+L91</f>
        <v>0</v>
      </c>
    </row>
    <row r="92" spans="1:13" s="27" customFormat="1" ht="44.25" customHeight="1">
      <c r="A92" s="34"/>
      <c r="B92" s="64" t="s">
        <v>197</v>
      </c>
      <c r="C92" s="34"/>
      <c r="D92" s="34"/>
      <c r="E92" s="34"/>
      <c r="F92" s="34"/>
      <c r="G92" s="34"/>
      <c r="H92" s="34"/>
      <c r="I92" s="34"/>
      <c r="J92" s="34"/>
      <c r="K92" s="34"/>
      <c r="L92" s="34"/>
      <c r="M92" s="34"/>
    </row>
    <row r="93" spans="1:13" s="14" customFormat="1" ht="16.5" customHeight="1">
      <c r="A93" s="58">
        <v>1</v>
      </c>
      <c r="B93" s="59" t="s">
        <v>103</v>
      </c>
      <c r="C93" s="41"/>
      <c r="D93" s="41"/>
      <c r="E93" s="38"/>
      <c r="F93" s="38"/>
      <c r="G93" s="38"/>
      <c r="H93" s="38"/>
      <c r="I93" s="38"/>
      <c r="J93" s="38"/>
      <c r="K93" s="38"/>
      <c r="L93" s="38"/>
      <c r="M93" s="38"/>
    </row>
    <row r="94" spans="1:13" s="14" customFormat="1" ht="30" customHeight="1">
      <c r="A94" s="58"/>
      <c r="B94" s="68" t="s">
        <v>245</v>
      </c>
      <c r="C94" s="38" t="s">
        <v>127</v>
      </c>
      <c r="D94" s="73" t="s">
        <v>118</v>
      </c>
      <c r="E94" s="61">
        <v>3059</v>
      </c>
      <c r="F94" s="63"/>
      <c r="G94" s="61">
        <f>E94+F94</f>
        <v>3059</v>
      </c>
      <c r="H94" s="63">
        <v>3057</v>
      </c>
      <c r="I94" s="61"/>
      <c r="J94" s="69">
        <f>H94+I94</f>
        <v>3057</v>
      </c>
      <c r="K94" s="61">
        <f>H94-E94</f>
        <v>-2</v>
      </c>
      <c r="L94" s="61">
        <v>0</v>
      </c>
      <c r="M94" s="61">
        <f>K94+L94</f>
        <v>-2</v>
      </c>
    </row>
    <row r="95" spans="1:13" s="14" customFormat="1" ht="15.75" customHeight="1">
      <c r="A95" s="58">
        <v>2</v>
      </c>
      <c r="B95" s="59" t="s">
        <v>104</v>
      </c>
      <c r="C95" s="38"/>
      <c r="D95" s="41"/>
      <c r="E95" s="38"/>
      <c r="F95" s="38"/>
      <c r="G95" s="58"/>
      <c r="H95" s="38"/>
      <c r="I95" s="38"/>
      <c r="J95" s="58"/>
      <c r="K95" s="38"/>
      <c r="L95" s="38"/>
      <c r="M95" s="58"/>
    </row>
    <row r="96" spans="1:13" s="14" customFormat="1" ht="33.75" customHeight="1">
      <c r="A96" s="58"/>
      <c r="B96" s="60" t="s">
        <v>246</v>
      </c>
      <c r="C96" s="38" t="s">
        <v>33</v>
      </c>
      <c r="D96" s="54" t="s">
        <v>259</v>
      </c>
      <c r="E96" s="63">
        <v>3</v>
      </c>
      <c r="F96" s="61"/>
      <c r="G96" s="61">
        <f>E96+F96</f>
        <v>3</v>
      </c>
      <c r="H96" s="61">
        <v>3</v>
      </c>
      <c r="I96" s="63"/>
      <c r="J96" s="61">
        <f>H96+I96</f>
        <v>3</v>
      </c>
      <c r="K96" s="61">
        <f>H96-E96</f>
        <v>0</v>
      </c>
      <c r="L96" s="61">
        <v>0</v>
      </c>
      <c r="M96" s="61">
        <f>K96+L96</f>
        <v>0</v>
      </c>
    </row>
    <row r="97" spans="1:13" s="14" customFormat="1" ht="27" customHeight="1">
      <c r="A97" s="58"/>
      <c r="B97" s="70" t="s">
        <v>247</v>
      </c>
      <c r="C97" s="38" t="s">
        <v>267</v>
      </c>
      <c r="D97" s="54" t="s">
        <v>115</v>
      </c>
      <c r="E97" s="71">
        <v>0.3</v>
      </c>
      <c r="F97" s="63"/>
      <c r="G97" s="61">
        <f>E97+F97</f>
        <v>0.3</v>
      </c>
      <c r="H97" s="61">
        <v>0.2</v>
      </c>
      <c r="I97" s="63"/>
      <c r="J97" s="61">
        <f>H97+I97</f>
        <v>0.2</v>
      </c>
      <c r="K97" s="75">
        <f>H97-E97</f>
        <v>-0.09999999999999998</v>
      </c>
      <c r="L97" s="61">
        <v>0</v>
      </c>
      <c r="M97" s="75">
        <f>K97+L97</f>
        <v>-0.09999999999999998</v>
      </c>
    </row>
    <row r="98" spans="1:13" s="14" customFormat="1" ht="15" customHeight="1">
      <c r="A98" s="58">
        <v>3</v>
      </c>
      <c r="B98" s="59" t="s">
        <v>105</v>
      </c>
      <c r="C98" s="41"/>
      <c r="D98" s="41"/>
      <c r="E98" s="38"/>
      <c r="F98" s="38"/>
      <c r="G98" s="58"/>
      <c r="H98" s="38"/>
      <c r="I98" s="38"/>
      <c r="J98" s="58"/>
      <c r="K98" s="38"/>
      <c r="L98" s="38"/>
      <c r="M98" s="58"/>
    </row>
    <row r="99" spans="1:13" s="14" customFormat="1" ht="30" customHeight="1">
      <c r="A99" s="58"/>
      <c r="B99" s="60" t="s">
        <v>248</v>
      </c>
      <c r="C99" s="38" t="s">
        <v>127</v>
      </c>
      <c r="D99" s="54" t="s">
        <v>115</v>
      </c>
      <c r="E99" s="81">
        <v>10.1967</v>
      </c>
      <c r="F99" s="61"/>
      <c r="G99" s="61">
        <f>E99+F99</f>
        <v>10.1967</v>
      </c>
      <c r="H99" s="75">
        <v>13.3493</v>
      </c>
      <c r="I99" s="63"/>
      <c r="J99" s="61">
        <f>H99+I99</f>
        <v>13.3493</v>
      </c>
      <c r="K99" s="75">
        <f>H99-E99</f>
        <v>3.1525999999999996</v>
      </c>
      <c r="L99" s="82">
        <v>0</v>
      </c>
      <c r="M99" s="75">
        <f>K99+L99</f>
        <v>3.1525999999999996</v>
      </c>
    </row>
    <row r="100" spans="1:13" s="14" customFormat="1" ht="14.25" customHeight="1">
      <c r="A100" s="58">
        <v>4</v>
      </c>
      <c r="B100" s="59" t="s">
        <v>110</v>
      </c>
      <c r="C100" s="41"/>
      <c r="D100" s="41"/>
      <c r="E100" s="38"/>
      <c r="F100" s="38"/>
      <c r="G100" s="58"/>
      <c r="H100" s="38"/>
      <c r="I100" s="38"/>
      <c r="J100" s="58"/>
      <c r="K100" s="38"/>
      <c r="L100" s="38"/>
      <c r="M100" s="58"/>
    </row>
    <row r="101" spans="1:13" s="14" customFormat="1" ht="57" customHeight="1">
      <c r="A101" s="41"/>
      <c r="B101" s="70" t="s">
        <v>249</v>
      </c>
      <c r="C101" s="38" t="s">
        <v>39</v>
      </c>
      <c r="D101" s="54" t="s">
        <v>115</v>
      </c>
      <c r="E101" s="71">
        <v>100</v>
      </c>
      <c r="F101" s="63"/>
      <c r="G101" s="61">
        <f>E101+F101</f>
        <v>100</v>
      </c>
      <c r="H101" s="63">
        <v>112</v>
      </c>
      <c r="I101" s="61"/>
      <c r="J101" s="61">
        <f>H101+I101</f>
        <v>112</v>
      </c>
      <c r="K101" s="61">
        <f>H101-E101</f>
        <v>12</v>
      </c>
      <c r="L101" s="61">
        <v>0</v>
      </c>
      <c r="M101" s="61">
        <f>K101+L101</f>
        <v>12</v>
      </c>
    </row>
    <row r="102" spans="1:13" s="27" customFormat="1" ht="60.75" customHeight="1">
      <c r="A102" s="34"/>
      <c r="B102" s="64" t="s">
        <v>198</v>
      </c>
      <c r="C102" s="34"/>
      <c r="D102" s="34"/>
      <c r="E102" s="34"/>
      <c r="F102" s="34"/>
      <c r="G102" s="34"/>
      <c r="H102" s="34"/>
      <c r="I102" s="34"/>
      <c r="J102" s="34"/>
      <c r="K102" s="34"/>
      <c r="L102" s="34"/>
      <c r="M102" s="34"/>
    </row>
    <row r="103" spans="1:13" s="14" customFormat="1" ht="16.5" customHeight="1">
      <c r="A103" s="58">
        <v>1</v>
      </c>
      <c r="B103" s="59" t="s">
        <v>103</v>
      </c>
      <c r="C103" s="41"/>
      <c r="D103" s="41"/>
      <c r="E103" s="38"/>
      <c r="F103" s="38"/>
      <c r="G103" s="38"/>
      <c r="H103" s="38"/>
      <c r="I103" s="38"/>
      <c r="J103" s="38"/>
      <c r="K103" s="38"/>
      <c r="L103" s="38"/>
      <c r="M103" s="38"/>
    </row>
    <row r="104" spans="1:13" s="14" customFormat="1" ht="15" customHeight="1">
      <c r="A104" s="58"/>
      <c r="B104" s="68" t="s">
        <v>99</v>
      </c>
      <c r="C104" s="38" t="s">
        <v>127</v>
      </c>
      <c r="D104" s="73" t="s">
        <v>118</v>
      </c>
      <c r="E104" s="61">
        <v>175543</v>
      </c>
      <c r="F104" s="63"/>
      <c r="G104" s="61">
        <f>E104+F104</f>
        <v>175543</v>
      </c>
      <c r="H104" s="63">
        <v>175542</v>
      </c>
      <c r="I104" s="61"/>
      <c r="J104" s="69">
        <f>H104+I104</f>
        <v>175542</v>
      </c>
      <c r="K104" s="61">
        <f>H104-E104</f>
        <v>-1</v>
      </c>
      <c r="L104" s="61">
        <v>0</v>
      </c>
      <c r="M104" s="61">
        <f>K104+L104</f>
        <v>-1</v>
      </c>
    </row>
    <row r="105" spans="1:13" s="14" customFormat="1" ht="15.75" customHeight="1">
      <c r="A105" s="58">
        <v>2</v>
      </c>
      <c r="B105" s="59" t="s">
        <v>104</v>
      </c>
      <c r="C105" s="38"/>
      <c r="D105" s="41"/>
      <c r="E105" s="38"/>
      <c r="F105" s="38"/>
      <c r="G105" s="58"/>
      <c r="H105" s="38"/>
      <c r="I105" s="38"/>
      <c r="J105" s="58"/>
      <c r="K105" s="38"/>
      <c r="L105" s="38"/>
      <c r="M105" s="58"/>
    </row>
    <row r="106" spans="1:13" s="14" customFormat="1" ht="60" customHeight="1">
      <c r="A106" s="58"/>
      <c r="B106" s="60" t="s">
        <v>250</v>
      </c>
      <c r="C106" s="38" t="s">
        <v>33</v>
      </c>
      <c r="D106" s="54" t="s">
        <v>115</v>
      </c>
      <c r="E106" s="63">
        <v>84</v>
      </c>
      <c r="F106" s="61"/>
      <c r="G106" s="61">
        <f>E106+F106</f>
        <v>84</v>
      </c>
      <c r="H106" s="61">
        <v>89</v>
      </c>
      <c r="I106" s="63"/>
      <c r="J106" s="61">
        <f>H106+I106</f>
        <v>89</v>
      </c>
      <c r="K106" s="61">
        <f>H106-E106</f>
        <v>5</v>
      </c>
      <c r="L106" s="61">
        <v>0</v>
      </c>
      <c r="M106" s="61">
        <f>K106+L106</f>
        <v>5</v>
      </c>
    </row>
    <row r="107" spans="1:13" s="14" customFormat="1" ht="15" customHeight="1">
      <c r="A107" s="58">
        <v>3</v>
      </c>
      <c r="B107" s="59" t="s">
        <v>105</v>
      </c>
      <c r="C107" s="41"/>
      <c r="D107" s="41"/>
      <c r="E107" s="38"/>
      <c r="F107" s="38"/>
      <c r="G107" s="58"/>
      <c r="H107" s="38"/>
      <c r="I107" s="38"/>
      <c r="J107" s="58"/>
      <c r="K107" s="38"/>
      <c r="L107" s="38"/>
      <c r="M107" s="58"/>
    </row>
    <row r="108" spans="1:13" s="14" customFormat="1" ht="59.25" customHeight="1">
      <c r="A108" s="58"/>
      <c r="B108" s="60" t="s">
        <v>251</v>
      </c>
      <c r="C108" s="38" t="s">
        <v>127</v>
      </c>
      <c r="D108" s="54" t="s">
        <v>115</v>
      </c>
      <c r="E108" s="63">
        <v>2089.8</v>
      </c>
      <c r="F108" s="61"/>
      <c r="G108" s="61">
        <f>E108+F108</f>
        <v>2089.8</v>
      </c>
      <c r="H108" s="61">
        <v>1972.4</v>
      </c>
      <c r="I108" s="63"/>
      <c r="J108" s="61">
        <f>H108+I108</f>
        <v>1972.4</v>
      </c>
      <c r="K108" s="61">
        <f>H108-E108</f>
        <v>-117.40000000000009</v>
      </c>
      <c r="L108" s="61">
        <v>0</v>
      </c>
      <c r="M108" s="61">
        <f>K108+L108</f>
        <v>-117.40000000000009</v>
      </c>
    </row>
    <row r="109" spans="1:13" s="14" customFormat="1" ht="14.25" customHeight="1">
      <c r="A109" s="58">
        <v>4</v>
      </c>
      <c r="B109" s="59" t="s">
        <v>110</v>
      </c>
      <c r="C109" s="41"/>
      <c r="D109" s="41"/>
      <c r="E109" s="38"/>
      <c r="F109" s="38"/>
      <c r="G109" s="58"/>
      <c r="H109" s="38"/>
      <c r="I109" s="38"/>
      <c r="J109" s="58"/>
      <c r="K109" s="38"/>
      <c r="L109" s="38"/>
      <c r="M109" s="58"/>
    </row>
    <row r="110" spans="1:13" s="14" customFormat="1" ht="42" customHeight="1">
      <c r="A110" s="41"/>
      <c r="B110" s="70" t="s">
        <v>171</v>
      </c>
      <c r="C110" s="38" t="s">
        <v>39</v>
      </c>
      <c r="D110" s="54" t="s">
        <v>115</v>
      </c>
      <c r="E110" s="71">
        <v>100</v>
      </c>
      <c r="F110" s="63"/>
      <c r="G110" s="61">
        <f>E110+F110</f>
        <v>100</v>
      </c>
      <c r="H110" s="63">
        <v>106</v>
      </c>
      <c r="I110" s="61"/>
      <c r="J110" s="61">
        <f>H110+I110</f>
        <v>106</v>
      </c>
      <c r="K110" s="61">
        <f>H110-E110</f>
        <v>6</v>
      </c>
      <c r="L110" s="61">
        <v>0</v>
      </c>
      <c r="M110" s="61">
        <f>K110+L110</f>
        <v>6</v>
      </c>
    </row>
    <row r="111" spans="1:13" s="27" customFormat="1" ht="30" customHeight="1">
      <c r="A111" s="34"/>
      <c r="B111" s="64" t="s">
        <v>199</v>
      </c>
      <c r="C111" s="34"/>
      <c r="D111" s="34"/>
      <c r="E111" s="34"/>
      <c r="F111" s="34"/>
      <c r="G111" s="34"/>
      <c r="H111" s="34"/>
      <c r="I111" s="34"/>
      <c r="J111" s="34"/>
      <c r="K111" s="34"/>
      <c r="L111" s="34"/>
      <c r="M111" s="34"/>
    </row>
    <row r="112" spans="1:13" s="14" customFormat="1" ht="16.5" customHeight="1">
      <c r="A112" s="58">
        <v>1</v>
      </c>
      <c r="B112" s="59" t="s">
        <v>103</v>
      </c>
      <c r="C112" s="41"/>
      <c r="D112" s="41"/>
      <c r="E112" s="38"/>
      <c r="F112" s="38"/>
      <c r="G112" s="38"/>
      <c r="H112" s="38"/>
      <c r="I112" s="38"/>
      <c r="J112" s="38"/>
      <c r="K112" s="38"/>
      <c r="L112" s="38"/>
      <c r="M112" s="38"/>
    </row>
    <row r="113" spans="1:13" s="14" customFormat="1" ht="15" customHeight="1">
      <c r="A113" s="58"/>
      <c r="B113" s="68" t="s">
        <v>99</v>
      </c>
      <c r="C113" s="38" t="s">
        <v>127</v>
      </c>
      <c r="D113" s="73" t="s">
        <v>118</v>
      </c>
      <c r="E113" s="114"/>
      <c r="F113" s="114">
        <f>F114</f>
        <v>198000</v>
      </c>
      <c r="G113" s="114">
        <f>E113+F113</f>
        <v>198000</v>
      </c>
      <c r="H113" s="114"/>
      <c r="I113" s="114">
        <f>I114</f>
        <v>198000</v>
      </c>
      <c r="J113" s="114">
        <f>H113+I113</f>
        <v>198000</v>
      </c>
      <c r="K113" s="114">
        <f>H113-E113</f>
        <v>0</v>
      </c>
      <c r="L113" s="114">
        <v>0</v>
      </c>
      <c r="M113" s="115">
        <f>K113+L113</f>
        <v>0</v>
      </c>
    </row>
    <row r="114" spans="1:13" s="14" customFormat="1" ht="29.25" customHeight="1">
      <c r="A114" s="58"/>
      <c r="B114" s="68" t="s">
        <v>252</v>
      </c>
      <c r="C114" s="38" t="s">
        <v>127</v>
      </c>
      <c r="D114" s="73" t="s">
        <v>118</v>
      </c>
      <c r="E114" s="114"/>
      <c r="F114" s="114">
        <v>198000</v>
      </c>
      <c r="G114" s="114">
        <f>E114+F114</f>
        <v>198000</v>
      </c>
      <c r="H114" s="114"/>
      <c r="I114" s="114">
        <v>198000</v>
      </c>
      <c r="J114" s="114">
        <f>H114+I114</f>
        <v>198000</v>
      </c>
      <c r="K114" s="114">
        <f>H114-E114</f>
        <v>0</v>
      </c>
      <c r="L114" s="114">
        <v>0</v>
      </c>
      <c r="M114" s="115">
        <f>K114+L114</f>
        <v>0</v>
      </c>
    </row>
    <row r="115" spans="1:13" s="14" customFormat="1" ht="31.5" customHeight="1">
      <c r="A115" s="58"/>
      <c r="B115" s="68" t="s">
        <v>253</v>
      </c>
      <c r="C115" s="38" t="s">
        <v>127</v>
      </c>
      <c r="D115" s="54" t="s">
        <v>268</v>
      </c>
      <c r="E115" s="114"/>
      <c r="F115" s="114">
        <v>7</v>
      </c>
      <c r="G115" s="114">
        <f>E115+F115</f>
        <v>7</v>
      </c>
      <c r="H115" s="114"/>
      <c r="I115" s="114">
        <v>4</v>
      </c>
      <c r="J115" s="114">
        <f>H115+I115</f>
        <v>4</v>
      </c>
      <c r="K115" s="114">
        <f>H115-E115</f>
        <v>0</v>
      </c>
      <c r="L115" s="114">
        <f>I115-F115</f>
        <v>-3</v>
      </c>
      <c r="M115" s="114">
        <f>J115-G115</f>
        <v>-3</v>
      </c>
    </row>
    <row r="116" spans="1:13" s="14" customFormat="1" ht="15.75" customHeight="1">
      <c r="A116" s="58">
        <v>2</v>
      </c>
      <c r="B116" s="59" t="s">
        <v>104</v>
      </c>
      <c r="C116" s="38"/>
      <c r="D116" s="41"/>
      <c r="E116" s="38"/>
      <c r="F116" s="38"/>
      <c r="G116" s="58"/>
      <c r="H116" s="38"/>
      <c r="I116" s="38"/>
      <c r="J116" s="58"/>
      <c r="K116" s="38"/>
      <c r="L116" s="38"/>
      <c r="M116" s="58"/>
    </row>
    <row r="117" spans="1:13" s="14" customFormat="1" ht="30" customHeight="1">
      <c r="A117" s="58"/>
      <c r="B117" s="60" t="s">
        <v>254</v>
      </c>
      <c r="C117" s="38" t="s">
        <v>33</v>
      </c>
      <c r="D117" s="54" t="s">
        <v>268</v>
      </c>
      <c r="E117" s="114"/>
      <c r="F117" s="114">
        <v>7</v>
      </c>
      <c r="G117" s="114">
        <f>E117+F117</f>
        <v>7</v>
      </c>
      <c r="H117" s="114"/>
      <c r="I117" s="114">
        <v>4</v>
      </c>
      <c r="J117" s="114">
        <f>H117+I117</f>
        <v>4</v>
      </c>
      <c r="K117" s="114">
        <f>H117-E117</f>
        <v>0</v>
      </c>
      <c r="L117" s="114">
        <f>I117-F117</f>
        <v>-3</v>
      </c>
      <c r="M117" s="114">
        <f>J117-G117</f>
        <v>-3</v>
      </c>
    </row>
    <row r="118" spans="1:13" s="14" customFormat="1" ht="15" customHeight="1">
      <c r="A118" s="58">
        <v>3</v>
      </c>
      <c r="B118" s="59" t="s">
        <v>105</v>
      </c>
      <c r="C118" s="41"/>
      <c r="D118" s="41"/>
      <c r="E118" s="38"/>
      <c r="F118" s="38"/>
      <c r="G118" s="58"/>
      <c r="H118" s="38"/>
      <c r="I118" s="38"/>
      <c r="J118" s="58"/>
      <c r="K118" s="38"/>
      <c r="L118" s="38"/>
      <c r="M118" s="58"/>
    </row>
    <row r="119" spans="1:13" s="14" customFormat="1" ht="29.25" customHeight="1">
      <c r="A119" s="58"/>
      <c r="B119" s="60" t="s">
        <v>255</v>
      </c>
      <c r="C119" s="38" t="s">
        <v>127</v>
      </c>
      <c r="D119" s="54" t="s">
        <v>115</v>
      </c>
      <c r="E119" s="114"/>
      <c r="F119" s="114">
        <v>28285.7</v>
      </c>
      <c r="G119" s="114">
        <f>E119+F119</f>
        <v>28285.7</v>
      </c>
      <c r="H119" s="114"/>
      <c r="I119" s="114">
        <v>49500</v>
      </c>
      <c r="J119" s="114">
        <f>H119+I119</f>
        <v>49500</v>
      </c>
      <c r="K119" s="114">
        <f>H119-E119</f>
        <v>0</v>
      </c>
      <c r="L119" s="114">
        <f>I119-F119</f>
        <v>21214.3</v>
      </c>
      <c r="M119" s="114">
        <f>J119-G119</f>
        <v>21214.3</v>
      </c>
    </row>
    <row r="120" spans="1:13" s="14" customFormat="1" ht="14.25" customHeight="1">
      <c r="A120" s="58">
        <v>4</v>
      </c>
      <c r="B120" s="59" t="s">
        <v>110</v>
      </c>
      <c r="C120" s="41"/>
      <c r="D120" s="41"/>
      <c r="E120" s="38"/>
      <c r="F120" s="38"/>
      <c r="G120" s="58"/>
      <c r="H120" s="38"/>
      <c r="I120" s="38"/>
      <c r="J120" s="58"/>
      <c r="K120" s="38"/>
      <c r="L120" s="38"/>
      <c r="M120" s="58"/>
    </row>
    <row r="121" spans="1:13" s="14" customFormat="1" ht="46.5" customHeight="1">
      <c r="A121" s="41"/>
      <c r="B121" s="70" t="s">
        <v>256</v>
      </c>
      <c r="C121" s="38" t="s">
        <v>39</v>
      </c>
      <c r="D121" s="54" t="s">
        <v>115</v>
      </c>
      <c r="E121" s="116"/>
      <c r="F121" s="118">
        <v>100</v>
      </c>
      <c r="G121" s="117">
        <f>E121+F121</f>
        <v>100</v>
      </c>
      <c r="H121" s="117"/>
      <c r="I121" s="117">
        <v>57</v>
      </c>
      <c r="J121" s="117">
        <f>H121+I121</f>
        <v>57</v>
      </c>
      <c r="K121" s="117">
        <f>H121-E121</f>
        <v>0</v>
      </c>
      <c r="L121" s="117">
        <f>I121-F121</f>
        <v>-43</v>
      </c>
      <c r="M121" s="117">
        <f>J121-G121</f>
        <v>-43</v>
      </c>
    </row>
    <row r="122" spans="1:13" ht="24.75" customHeight="1">
      <c r="A122" s="5"/>
      <c r="B122" s="5"/>
      <c r="C122" s="5"/>
      <c r="D122" s="5"/>
      <c r="E122" s="5"/>
      <c r="F122" s="5"/>
      <c r="G122" s="5"/>
      <c r="H122" s="5"/>
      <c r="I122" s="5"/>
      <c r="J122" s="5"/>
      <c r="K122" s="5"/>
      <c r="L122" s="5"/>
      <c r="M122" s="5"/>
    </row>
    <row r="123" spans="1:13" ht="21.75" customHeight="1">
      <c r="A123" s="5"/>
      <c r="B123" s="5"/>
      <c r="C123" s="5"/>
      <c r="D123" s="5"/>
      <c r="E123" s="5"/>
      <c r="F123" s="5"/>
      <c r="G123" s="5"/>
      <c r="H123" s="5"/>
      <c r="I123" s="5"/>
      <c r="J123" s="5"/>
      <c r="K123" s="5"/>
      <c r="L123" s="5"/>
      <c r="M123" s="5"/>
    </row>
    <row r="124" spans="1:12" s="36" customFormat="1" ht="24" customHeight="1">
      <c r="A124" s="20" t="s">
        <v>414</v>
      </c>
      <c r="B124" s="20"/>
      <c r="C124" s="20"/>
      <c r="F124" s="20"/>
      <c r="G124" s="37"/>
      <c r="H124" s="37"/>
      <c r="K124" s="136" t="s">
        <v>415</v>
      </c>
      <c r="L124" s="136"/>
    </row>
    <row r="125" spans="1:12" ht="14.25" customHeight="1">
      <c r="A125" s="8"/>
      <c r="B125" s="5"/>
      <c r="G125" s="138" t="s">
        <v>7</v>
      </c>
      <c r="H125" s="138"/>
      <c r="I125" s="17"/>
      <c r="K125" s="137" t="s">
        <v>8</v>
      </c>
      <c r="L125" s="137"/>
    </row>
  </sheetData>
  <mergeCells count="21">
    <mergeCell ref="J1:M1"/>
    <mergeCell ref="J2:M2"/>
    <mergeCell ref="J3:M3"/>
    <mergeCell ref="A6:M6"/>
    <mergeCell ref="E16:G16"/>
    <mergeCell ref="H16:J16"/>
    <mergeCell ref="K16:M16"/>
    <mergeCell ref="A7:M7"/>
    <mergeCell ref="A8:M8"/>
    <mergeCell ref="A9:M9"/>
    <mergeCell ref="A10:M10"/>
    <mergeCell ref="K124:L124"/>
    <mergeCell ref="G125:H125"/>
    <mergeCell ref="K125:L125"/>
    <mergeCell ref="A11:M11"/>
    <mergeCell ref="C13:M13"/>
    <mergeCell ref="C14:M14"/>
    <mergeCell ref="A16:A17"/>
    <mergeCell ref="B16:B17"/>
    <mergeCell ref="C16:C17"/>
    <mergeCell ref="D16:D17"/>
  </mergeCells>
  <printOptions/>
  <pageMargins left="0.3937007874015748" right="0.3937007874015748" top="0.7874015748031497" bottom="0.3937007874015748" header="0.5118110236220472" footer="0.5118110236220472"/>
  <pageSetup fitToHeight="18" fitToWidth="1"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M33"/>
  <sheetViews>
    <sheetView workbookViewId="0" topLeftCell="A7">
      <selection activeCell="A18" sqref="A18:IV18"/>
    </sheetView>
  </sheetViews>
  <sheetFormatPr defaultColWidth="9.00390625" defaultRowHeight="12.75"/>
  <cols>
    <col min="1" max="1" width="4.00390625" style="0" customWidth="1"/>
    <col min="2" max="2" width="38.25390625" style="0" customWidth="1"/>
    <col min="3" max="3" width="9.75390625" style="0" customWidth="1"/>
    <col min="4" max="4" width="14.125" style="0" customWidth="1"/>
    <col min="5" max="5" width="10.75390625" style="0" customWidth="1"/>
    <col min="6" max="6" width="12.625" style="0" customWidth="1"/>
    <col min="7" max="7" width="10.625" style="0" customWidth="1"/>
    <col min="8" max="8" width="9.875" style="0" customWidth="1"/>
    <col min="9" max="9" width="13.125" style="0" customWidth="1"/>
    <col min="10" max="10" width="9.75390625" style="0" customWidth="1"/>
    <col min="11" max="11" width="11.125" style="0" customWidth="1"/>
    <col min="12" max="12" width="13.00390625" style="0" customWidth="1"/>
    <col min="13" max="13" width="9.625" style="0" customWidth="1"/>
  </cols>
  <sheetData>
    <row r="1" spans="1:13" s="14" customFormat="1" ht="21" customHeight="1">
      <c r="A1" s="35"/>
      <c r="B1" s="35"/>
      <c r="C1" s="35"/>
      <c r="D1" s="35"/>
      <c r="E1" s="35"/>
      <c r="F1" s="35"/>
      <c r="G1" s="35"/>
      <c r="H1" s="35"/>
      <c r="I1" s="35"/>
      <c r="J1" s="152" t="s">
        <v>20</v>
      </c>
      <c r="K1" s="152"/>
      <c r="L1" s="152"/>
      <c r="M1" s="152"/>
    </row>
    <row r="2" spans="1:13" s="14" customFormat="1" ht="18" customHeight="1">
      <c r="A2" s="35"/>
      <c r="B2" s="35"/>
      <c r="C2" s="35"/>
      <c r="D2" s="35"/>
      <c r="E2" s="35"/>
      <c r="F2" s="35"/>
      <c r="G2" s="35"/>
      <c r="H2" s="35"/>
      <c r="I2" s="35"/>
      <c r="J2" s="152" t="s">
        <v>21</v>
      </c>
      <c r="K2" s="152"/>
      <c r="L2" s="152"/>
      <c r="M2" s="152"/>
    </row>
    <row r="3" spans="1:13" s="14" customFormat="1" ht="20.25" customHeight="1">
      <c r="A3" s="35"/>
      <c r="B3" s="35"/>
      <c r="C3" s="35"/>
      <c r="D3" s="35"/>
      <c r="E3" s="35"/>
      <c r="F3" s="35"/>
      <c r="G3" s="35"/>
      <c r="H3" s="35"/>
      <c r="I3" s="35"/>
      <c r="J3" s="152" t="s">
        <v>22</v>
      </c>
      <c r="K3" s="152"/>
      <c r="L3" s="152"/>
      <c r="M3" s="152"/>
    </row>
    <row r="4" spans="1:13" ht="12.75">
      <c r="A4" s="5"/>
      <c r="B4" s="5"/>
      <c r="C4" s="5"/>
      <c r="D4" s="5"/>
      <c r="E4" s="5"/>
      <c r="F4" s="5"/>
      <c r="G4" s="5"/>
      <c r="H4" s="5"/>
      <c r="I4" s="5"/>
      <c r="J4" s="13"/>
      <c r="K4" s="13"/>
      <c r="L4" s="13"/>
      <c r="M4" s="13"/>
    </row>
    <row r="5" spans="1:13" ht="12.75">
      <c r="A5" s="5"/>
      <c r="B5" s="5"/>
      <c r="C5" s="5"/>
      <c r="D5" s="5"/>
      <c r="E5" s="5"/>
      <c r="F5" s="5"/>
      <c r="G5" s="5"/>
      <c r="H5" s="5"/>
      <c r="I5" s="5"/>
      <c r="J5" s="5"/>
      <c r="K5" s="5"/>
      <c r="L5" s="5"/>
      <c r="M5" s="5"/>
    </row>
    <row r="6" spans="1:13" ht="18.75">
      <c r="A6" s="141" t="s">
        <v>23</v>
      </c>
      <c r="B6" s="141"/>
      <c r="C6" s="141"/>
      <c r="D6" s="141"/>
      <c r="E6" s="141"/>
      <c r="F6" s="141"/>
      <c r="G6" s="141"/>
      <c r="H6" s="141"/>
      <c r="I6" s="141"/>
      <c r="J6" s="141"/>
      <c r="K6" s="141"/>
      <c r="L6" s="141"/>
      <c r="M6" s="141"/>
    </row>
    <row r="7" spans="1:13" ht="18.75" customHeight="1">
      <c r="A7" s="141" t="s">
        <v>24</v>
      </c>
      <c r="B7" s="141"/>
      <c r="C7" s="141"/>
      <c r="D7" s="141"/>
      <c r="E7" s="141"/>
      <c r="F7" s="141"/>
      <c r="G7" s="141"/>
      <c r="H7" s="141"/>
      <c r="I7" s="141"/>
      <c r="J7" s="141"/>
      <c r="K7" s="141"/>
      <c r="L7" s="141"/>
      <c r="M7" s="141"/>
    </row>
    <row r="8" spans="1:13" ht="21" customHeight="1">
      <c r="A8" s="141" t="s">
        <v>25</v>
      </c>
      <c r="B8" s="141"/>
      <c r="C8" s="141"/>
      <c r="D8" s="141"/>
      <c r="E8" s="141"/>
      <c r="F8" s="141"/>
      <c r="G8" s="141"/>
      <c r="H8" s="141"/>
      <c r="I8" s="141"/>
      <c r="J8" s="141"/>
      <c r="K8" s="141"/>
      <c r="L8" s="141"/>
      <c r="M8" s="141"/>
    </row>
    <row r="9" spans="1:13" ht="19.5" customHeight="1">
      <c r="A9" s="145" t="s">
        <v>94</v>
      </c>
      <c r="B9" s="145"/>
      <c r="C9" s="145"/>
      <c r="D9" s="145"/>
      <c r="E9" s="145"/>
      <c r="F9" s="145"/>
      <c r="G9" s="145"/>
      <c r="H9" s="145"/>
      <c r="I9" s="145"/>
      <c r="J9" s="145"/>
      <c r="K9" s="145"/>
      <c r="L9" s="145"/>
      <c r="M9" s="145"/>
    </row>
    <row r="10" spans="1:13" ht="18.75" customHeight="1">
      <c r="A10" s="146" t="s">
        <v>0</v>
      </c>
      <c r="B10" s="146"/>
      <c r="C10" s="146"/>
      <c r="D10" s="146"/>
      <c r="E10" s="146"/>
      <c r="F10" s="146"/>
      <c r="G10" s="146"/>
      <c r="H10" s="146"/>
      <c r="I10" s="146"/>
      <c r="J10" s="146"/>
      <c r="K10" s="146"/>
      <c r="L10" s="146"/>
      <c r="M10" s="146"/>
    </row>
    <row r="11" spans="1:13" ht="18" customHeight="1">
      <c r="A11" s="147" t="s">
        <v>40</v>
      </c>
      <c r="B11" s="147"/>
      <c r="C11" s="147"/>
      <c r="D11" s="147"/>
      <c r="E11" s="147"/>
      <c r="F11" s="147"/>
      <c r="G11" s="147"/>
      <c r="H11" s="147"/>
      <c r="I11" s="147"/>
      <c r="J11" s="147"/>
      <c r="K11" s="147"/>
      <c r="L11" s="147"/>
      <c r="M11" s="147"/>
    </row>
    <row r="12" spans="1:13" ht="13.5" customHeight="1">
      <c r="A12" s="5"/>
      <c r="B12" s="5"/>
      <c r="C12" s="5"/>
      <c r="D12" s="5"/>
      <c r="E12" s="5"/>
      <c r="F12" s="5"/>
      <c r="G12" s="5"/>
      <c r="H12" s="5"/>
      <c r="I12" s="5"/>
      <c r="J12" s="5"/>
      <c r="K12" s="5"/>
      <c r="L12" s="5"/>
      <c r="M12" s="5"/>
    </row>
    <row r="13" spans="2:13" s="32" customFormat="1" ht="104.25" customHeight="1">
      <c r="B13" s="33" t="s">
        <v>269</v>
      </c>
      <c r="C13" s="153" t="s">
        <v>75</v>
      </c>
      <c r="D13" s="153"/>
      <c r="E13" s="153"/>
      <c r="F13" s="153"/>
      <c r="G13" s="153"/>
      <c r="H13" s="153"/>
      <c r="I13" s="153"/>
      <c r="J13" s="153"/>
      <c r="K13" s="153"/>
      <c r="L13" s="153"/>
      <c r="M13" s="153"/>
    </row>
    <row r="14" spans="1:13" s="31" customFormat="1" ht="23.25" customHeight="1">
      <c r="A14" s="30"/>
      <c r="B14" s="29" t="s">
        <v>55</v>
      </c>
      <c r="C14" s="149" t="s">
        <v>56</v>
      </c>
      <c r="D14" s="149"/>
      <c r="E14" s="149"/>
      <c r="F14" s="149"/>
      <c r="G14" s="149"/>
      <c r="H14" s="149"/>
      <c r="I14" s="149"/>
      <c r="J14" s="149"/>
      <c r="K14" s="149"/>
      <c r="L14" s="149"/>
      <c r="M14" s="149"/>
    </row>
    <row r="15" spans="1:13" ht="13.5" customHeight="1">
      <c r="A15" s="5"/>
      <c r="B15" s="5"/>
      <c r="C15" s="5"/>
      <c r="D15" s="5"/>
      <c r="E15" s="5"/>
      <c r="F15" s="5"/>
      <c r="G15" s="5"/>
      <c r="H15" s="5"/>
      <c r="I15" s="5"/>
      <c r="J15" s="5"/>
      <c r="K15" s="5"/>
      <c r="L15" s="5"/>
      <c r="M15" s="5"/>
    </row>
    <row r="16" spans="1:13" s="27" customFormat="1" ht="31.5" customHeight="1">
      <c r="A16" s="150" t="s">
        <v>26</v>
      </c>
      <c r="B16" s="150" t="s">
        <v>27</v>
      </c>
      <c r="C16" s="150" t="s">
        <v>97</v>
      </c>
      <c r="D16" s="150" t="s">
        <v>28</v>
      </c>
      <c r="E16" s="142" t="s">
        <v>29</v>
      </c>
      <c r="F16" s="143"/>
      <c r="G16" s="144"/>
      <c r="H16" s="142" t="s">
        <v>30</v>
      </c>
      <c r="I16" s="143"/>
      <c r="J16" s="144"/>
      <c r="K16" s="142" t="s">
        <v>31</v>
      </c>
      <c r="L16" s="143"/>
      <c r="M16" s="144"/>
    </row>
    <row r="17" spans="1:13" s="27" customFormat="1" ht="33" customHeight="1">
      <c r="A17" s="151"/>
      <c r="B17" s="151"/>
      <c r="C17" s="151"/>
      <c r="D17" s="151"/>
      <c r="E17" s="34" t="s">
        <v>6</v>
      </c>
      <c r="F17" s="34" t="s">
        <v>11</v>
      </c>
      <c r="G17" s="34" t="s">
        <v>32</v>
      </c>
      <c r="H17" s="34" t="s">
        <v>6</v>
      </c>
      <c r="I17" s="34" t="s">
        <v>11</v>
      </c>
      <c r="J17" s="34" t="s">
        <v>32</v>
      </c>
      <c r="K17" s="34" t="s">
        <v>6</v>
      </c>
      <c r="L17" s="34" t="s">
        <v>11</v>
      </c>
      <c r="M17" s="34" t="s">
        <v>32</v>
      </c>
    </row>
    <row r="18" spans="1:13" s="27" customFormat="1" ht="14.25" customHeight="1">
      <c r="A18" s="34">
        <v>1</v>
      </c>
      <c r="B18" s="34">
        <v>2</v>
      </c>
      <c r="C18" s="34">
        <v>3</v>
      </c>
      <c r="D18" s="34">
        <v>4</v>
      </c>
      <c r="E18" s="34">
        <v>5</v>
      </c>
      <c r="F18" s="34">
        <v>6</v>
      </c>
      <c r="G18" s="34">
        <v>7</v>
      </c>
      <c r="H18" s="34">
        <v>8</v>
      </c>
      <c r="I18" s="34">
        <v>9</v>
      </c>
      <c r="J18" s="34">
        <v>10</v>
      </c>
      <c r="K18" s="34">
        <v>11</v>
      </c>
      <c r="L18" s="34">
        <v>12</v>
      </c>
      <c r="M18" s="34">
        <v>13</v>
      </c>
    </row>
    <row r="19" spans="1:13" s="27" customFormat="1" ht="60.75" customHeight="1">
      <c r="A19" s="34"/>
      <c r="B19" s="64" t="s">
        <v>270</v>
      </c>
      <c r="C19" s="34"/>
      <c r="D19" s="34"/>
      <c r="E19" s="34"/>
      <c r="F19" s="34"/>
      <c r="G19" s="34"/>
      <c r="H19" s="34"/>
      <c r="I19" s="34"/>
      <c r="J19" s="34"/>
      <c r="K19" s="34"/>
      <c r="L19" s="34"/>
      <c r="M19" s="34"/>
    </row>
    <row r="20" spans="1:13" s="14" customFormat="1" ht="16.5" customHeight="1">
      <c r="A20" s="58">
        <v>1</v>
      </c>
      <c r="B20" s="59" t="s">
        <v>103</v>
      </c>
      <c r="C20" s="41"/>
      <c r="D20" s="41"/>
      <c r="E20" s="38"/>
      <c r="F20" s="38"/>
      <c r="G20" s="38"/>
      <c r="H20" s="38"/>
      <c r="I20" s="38"/>
      <c r="J20" s="38"/>
      <c r="K20" s="38"/>
      <c r="L20" s="38"/>
      <c r="M20" s="38"/>
    </row>
    <row r="21" spans="1:13" s="14" customFormat="1" ht="118.5" customHeight="1">
      <c r="A21" s="58"/>
      <c r="B21" s="60" t="s">
        <v>99</v>
      </c>
      <c r="C21" s="38" t="s">
        <v>127</v>
      </c>
      <c r="D21" s="54" t="s">
        <v>274</v>
      </c>
      <c r="E21" s="61">
        <v>0</v>
      </c>
      <c r="F21" s="61">
        <v>2254184</v>
      </c>
      <c r="G21" s="61">
        <f>E21+F21</f>
        <v>2254184</v>
      </c>
      <c r="H21" s="61">
        <v>0</v>
      </c>
      <c r="I21" s="61">
        <v>2254184</v>
      </c>
      <c r="J21" s="61">
        <f>H21+I21</f>
        <v>2254184</v>
      </c>
      <c r="K21" s="61">
        <f>H21-E21</f>
        <v>0</v>
      </c>
      <c r="L21" s="61">
        <v>0</v>
      </c>
      <c r="M21" s="61">
        <f>K21+L21</f>
        <v>0</v>
      </c>
    </row>
    <row r="22" spans="1:13" s="14" customFormat="1" ht="15.75" customHeight="1">
      <c r="A22" s="58">
        <v>2</v>
      </c>
      <c r="B22" s="59" t="s">
        <v>104</v>
      </c>
      <c r="C22" s="38"/>
      <c r="D22" s="41"/>
      <c r="E22" s="38"/>
      <c r="F22" s="38"/>
      <c r="G22" s="58"/>
      <c r="H22" s="38"/>
      <c r="I22" s="38"/>
      <c r="J22" s="58"/>
      <c r="K22" s="38"/>
      <c r="L22" s="38"/>
      <c r="M22" s="58"/>
    </row>
    <row r="23" spans="1:13" s="14" customFormat="1" ht="60.75" customHeight="1">
      <c r="A23" s="58"/>
      <c r="B23" s="60" t="s">
        <v>271</v>
      </c>
      <c r="C23" s="38" t="s">
        <v>33</v>
      </c>
      <c r="D23" s="54" t="s">
        <v>275</v>
      </c>
      <c r="E23" s="61">
        <v>0</v>
      </c>
      <c r="F23" s="61">
        <v>1</v>
      </c>
      <c r="G23" s="61">
        <f>E23+F23</f>
        <v>1</v>
      </c>
      <c r="H23" s="61">
        <v>0</v>
      </c>
      <c r="I23" s="61">
        <v>1</v>
      </c>
      <c r="J23" s="61">
        <f>H23+I23</f>
        <v>1</v>
      </c>
      <c r="K23" s="61">
        <f>H23-E23</f>
        <v>0</v>
      </c>
      <c r="L23" s="61">
        <v>0</v>
      </c>
      <c r="M23" s="61">
        <f>K23+L23</f>
        <v>0</v>
      </c>
    </row>
    <row r="24" spans="1:13" s="14" customFormat="1" ht="15" customHeight="1">
      <c r="A24" s="58">
        <v>3</v>
      </c>
      <c r="B24" s="59" t="s">
        <v>105</v>
      </c>
      <c r="C24" s="41"/>
      <c r="D24" s="41"/>
      <c r="E24" s="38"/>
      <c r="F24" s="38"/>
      <c r="G24" s="58"/>
      <c r="H24" s="38"/>
      <c r="I24" s="38"/>
      <c r="J24" s="58"/>
      <c r="K24" s="38"/>
      <c r="L24" s="38"/>
      <c r="M24" s="58"/>
    </row>
    <row r="25" spans="1:13" s="14" customFormat="1" ht="31.5" customHeight="1">
      <c r="A25" s="58"/>
      <c r="B25" s="60" t="s">
        <v>272</v>
      </c>
      <c r="C25" s="38" t="s">
        <v>127</v>
      </c>
      <c r="D25" s="54" t="s">
        <v>115</v>
      </c>
      <c r="E25" s="61">
        <v>0</v>
      </c>
      <c r="F25" s="61">
        <v>2254184</v>
      </c>
      <c r="G25" s="61">
        <f>E25+F25</f>
        <v>2254184</v>
      </c>
      <c r="H25" s="61">
        <v>0</v>
      </c>
      <c r="I25" s="61">
        <v>2254184</v>
      </c>
      <c r="J25" s="61">
        <f>H25+I25</f>
        <v>2254184</v>
      </c>
      <c r="K25" s="61">
        <f>H25-E25</f>
        <v>0</v>
      </c>
      <c r="L25" s="61">
        <v>0</v>
      </c>
      <c r="M25" s="61">
        <f>K25+L25</f>
        <v>0</v>
      </c>
    </row>
    <row r="26" spans="1:13" s="14" customFormat="1" ht="14.25" customHeight="1">
      <c r="A26" s="58">
        <v>4</v>
      </c>
      <c r="B26" s="59" t="s">
        <v>110</v>
      </c>
      <c r="C26" s="41"/>
      <c r="D26" s="41"/>
      <c r="E26" s="38"/>
      <c r="F26" s="38"/>
      <c r="G26" s="58"/>
      <c r="H26" s="38"/>
      <c r="I26" s="38"/>
      <c r="J26" s="58"/>
      <c r="K26" s="38"/>
      <c r="L26" s="38"/>
      <c r="M26" s="58"/>
    </row>
    <row r="27" spans="1:13" s="14" customFormat="1" ht="33.75" customHeight="1">
      <c r="A27" s="41"/>
      <c r="B27" s="62" t="s">
        <v>273</v>
      </c>
      <c r="C27" s="38" t="s">
        <v>39</v>
      </c>
      <c r="D27" s="54" t="s">
        <v>115</v>
      </c>
      <c r="E27" s="63">
        <v>0</v>
      </c>
      <c r="F27" s="61">
        <v>6</v>
      </c>
      <c r="G27" s="61">
        <f>E27+F27</f>
        <v>6</v>
      </c>
      <c r="H27" s="61">
        <v>0</v>
      </c>
      <c r="I27" s="61">
        <v>6</v>
      </c>
      <c r="J27" s="61">
        <f>H27+I27</f>
        <v>6</v>
      </c>
      <c r="K27" s="61">
        <f>H27-E27</f>
        <v>0</v>
      </c>
      <c r="L27" s="61">
        <v>0</v>
      </c>
      <c r="M27" s="61">
        <f>K27+L27</f>
        <v>0</v>
      </c>
    </row>
    <row r="28" spans="1:13" ht="24.75" customHeight="1">
      <c r="A28" s="5"/>
      <c r="B28" s="5"/>
      <c r="C28" s="5"/>
      <c r="D28" s="5"/>
      <c r="E28" s="5"/>
      <c r="F28" s="5"/>
      <c r="G28" s="5"/>
      <c r="H28" s="5"/>
      <c r="I28" s="5"/>
      <c r="J28" s="5"/>
      <c r="K28" s="5"/>
      <c r="L28" s="5"/>
      <c r="M28" s="5"/>
    </row>
    <row r="29" spans="1:13" ht="21.75" customHeight="1">
      <c r="A29" s="5"/>
      <c r="B29" s="5"/>
      <c r="C29" s="5"/>
      <c r="D29" s="5"/>
      <c r="E29" s="5"/>
      <c r="F29" s="5"/>
      <c r="G29" s="5"/>
      <c r="H29" s="5"/>
      <c r="I29" s="5"/>
      <c r="J29" s="5"/>
      <c r="K29" s="5"/>
      <c r="L29" s="5"/>
      <c r="M29" s="5"/>
    </row>
    <row r="30" spans="1:13" ht="18" customHeight="1">
      <c r="A30" s="5"/>
      <c r="B30" s="5"/>
      <c r="C30" s="5"/>
      <c r="D30" s="5"/>
      <c r="E30" s="5"/>
      <c r="F30" s="5"/>
      <c r="G30" s="5"/>
      <c r="H30" s="5"/>
      <c r="I30" s="5"/>
      <c r="J30" s="5"/>
      <c r="K30" s="5"/>
      <c r="L30" s="5"/>
      <c r="M30" s="5"/>
    </row>
    <row r="31" spans="1:13" ht="23.25" customHeight="1">
      <c r="A31" s="5"/>
      <c r="B31" s="5"/>
      <c r="C31" s="5"/>
      <c r="D31" s="5"/>
      <c r="E31" s="5"/>
      <c r="F31" s="5"/>
      <c r="G31" s="5"/>
      <c r="H31" s="5"/>
      <c r="I31" s="5"/>
      <c r="J31" s="5"/>
      <c r="K31" s="5"/>
      <c r="L31" s="5"/>
      <c r="M31" s="5"/>
    </row>
    <row r="32" spans="1:12" s="36" customFormat="1" ht="24" customHeight="1">
      <c r="A32" s="20" t="s">
        <v>414</v>
      </c>
      <c r="B32" s="20"/>
      <c r="C32" s="20"/>
      <c r="F32" s="20"/>
      <c r="G32" s="37"/>
      <c r="H32" s="37"/>
      <c r="K32" s="136" t="s">
        <v>415</v>
      </c>
      <c r="L32" s="136"/>
    </row>
    <row r="33" spans="1:12" ht="14.25" customHeight="1">
      <c r="A33" s="8"/>
      <c r="B33" s="5"/>
      <c r="G33" s="138" t="s">
        <v>7</v>
      </c>
      <c r="H33" s="138"/>
      <c r="I33" s="17"/>
      <c r="K33" s="137" t="s">
        <v>8</v>
      </c>
      <c r="L33" s="137"/>
    </row>
  </sheetData>
  <mergeCells count="21">
    <mergeCell ref="K32:L32"/>
    <mergeCell ref="G33:H33"/>
    <mergeCell ref="K33:L33"/>
    <mergeCell ref="A11:M11"/>
    <mergeCell ref="C13:M13"/>
    <mergeCell ref="C14:M14"/>
    <mergeCell ref="A16:A17"/>
    <mergeCell ref="B16:B17"/>
    <mergeCell ref="C16:C17"/>
    <mergeCell ref="D16:D17"/>
    <mergeCell ref="E16:G16"/>
    <mergeCell ref="H16:J16"/>
    <mergeCell ref="K16:M16"/>
    <mergeCell ref="A7:M7"/>
    <mergeCell ref="A8:M8"/>
    <mergeCell ref="A9:M9"/>
    <mergeCell ref="A10:M10"/>
    <mergeCell ref="J1:M1"/>
    <mergeCell ref="J2:M2"/>
    <mergeCell ref="J3:M3"/>
    <mergeCell ref="A6:M6"/>
  </mergeCells>
  <printOptions/>
  <pageMargins left="0.3937007874015748" right="0.3937007874015748" top="0.7874015748031497" bottom="0.3937007874015748" header="0.5118110236220472" footer="0.5118110236220472"/>
  <pageSetup fitToHeight="27" fitToWidth="1"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sheetPr>
    <pageSetUpPr fitToPage="1"/>
  </sheetPr>
  <dimension ref="A1:M31"/>
  <sheetViews>
    <sheetView workbookViewId="0" topLeftCell="A5">
      <selection activeCell="A18" sqref="A18:IV18"/>
    </sheetView>
  </sheetViews>
  <sheetFormatPr defaultColWidth="9.00390625" defaultRowHeight="12.75"/>
  <cols>
    <col min="1" max="1" width="4.00390625" style="0" customWidth="1"/>
    <col min="2" max="2" width="28.75390625" style="0" customWidth="1"/>
    <col min="3" max="3" width="9.75390625" style="0" customWidth="1"/>
    <col min="4" max="4" width="24.875" style="0" customWidth="1"/>
    <col min="5" max="5" width="10.75390625" style="0" customWidth="1"/>
    <col min="6" max="6" width="12.625" style="0" customWidth="1"/>
    <col min="7" max="7" width="10.625" style="0" customWidth="1"/>
    <col min="8" max="8" width="9.875" style="0" customWidth="1"/>
    <col min="9" max="9" width="13.125" style="0" customWidth="1"/>
    <col min="10" max="10" width="9.75390625" style="0" customWidth="1"/>
    <col min="11" max="11" width="11.125" style="0" customWidth="1"/>
    <col min="12" max="12" width="13.00390625" style="0" customWidth="1"/>
    <col min="13" max="13" width="9.625" style="0" customWidth="1"/>
  </cols>
  <sheetData>
    <row r="1" spans="1:13" s="14" customFormat="1" ht="21" customHeight="1">
      <c r="A1" s="35"/>
      <c r="B1" s="35"/>
      <c r="C1" s="35"/>
      <c r="D1" s="35"/>
      <c r="E1" s="35"/>
      <c r="F1" s="35"/>
      <c r="G1" s="35"/>
      <c r="H1" s="35"/>
      <c r="I1" s="35"/>
      <c r="J1" s="152" t="s">
        <v>20</v>
      </c>
      <c r="K1" s="152"/>
      <c r="L1" s="152"/>
      <c r="M1" s="152"/>
    </row>
    <row r="2" spans="1:13" s="14" customFormat="1" ht="18" customHeight="1">
      <c r="A2" s="35"/>
      <c r="B2" s="35"/>
      <c r="C2" s="35"/>
      <c r="D2" s="35"/>
      <c r="E2" s="35"/>
      <c r="F2" s="35"/>
      <c r="G2" s="35"/>
      <c r="H2" s="35"/>
      <c r="I2" s="35"/>
      <c r="J2" s="152" t="s">
        <v>21</v>
      </c>
      <c r="K2" s="152"/>
      <c r="L2" s="152"/>
      <c r="M2" s="152"/>
    </row>
    <row r="3" spans="1:13" s="14" customFormat="1" ht="20.25" customHeight="1">
      <c r="A3" s="35"/>
      <c r="B3" s="35"/>
      <c r="C3" s="35"/>
      <c r="D3" s="35"/>
      <c r="E3" s="35"/>
      <c r="F3" s="35"/>
      <c r="G3" s="35"/>
      <c r="H3" s="35"/>
      <c r="I3" s="35"/>
      <c r="J3" s="152" t="s">
        <v>22</v>
      </c>
      <c r="K3" s="152"/>
      <c r="L3" s="152"/>
      <c r="M3" s="152"/>
    </row>
    <row r="4" spans="1:13" ht="12.75">
      <c r="A4" s="5"/>
      <c r="B4" s="5"/>
      <c r="C4" s="5"/>
      <c r="D4" s="5"/>
      <c r="E4" s="5"/>
      <c r="F4" s="5"/>
      <c r="G4" s="5"/>
      <c r="H4" s="5"/>
      <c r="I4" s="5"/>
      <c r="J4" s="13"/>
      <c r="K4" s="13"/>
      <c r="L4" s="13"/>
      <c r="M4" s="13"/>
    </row>
    <row r="5" spans="1:13" ht="12.75">
      <c r="A5" s="5"/>
      <c r="B5" s="5"/>
      <c r="C5" s="5"/>
      <c r="D5" s="5"/>
      <c r="E5" s="5"/>
      <c r="F5" s="5"/>
      <c r="G5" s="5"/>
      <c r="H5" s="5"/>
      <c r="I5" s="5"/>
      <c r="J5" s="5"/>
      <c r="K5" s="5"/>
      <c r="L5" s="5"/>
      <c r="M5" s="5"/>
    </row>
    <row r="6" spans="1:13" ht="18.75">
      <c r="A6" s="141" t="s">
        <v>23</v>
      </c>
      <c r="B6" s="141"/>
      <c r="C6" s="141"/>
      <c r="D6" s="141"/>
      <c r="E6" s="141"/>
      <c r="F6" s="141"/>
      <c r="G6" s="141"/>
      <c r="H6" s="141"/>
      <c r="I6" s="141"/>
      <c r="J6" s="141"/>
      <c r="K6" s="141"/>
      <c r="L6" s="141"/>
      <c r="M6" s="141"/>
    </row>
    <row r="7" spans="1:13" ht="18.75" customHeight="1">
      <c r="A7" s="141" t="s">
        <v>24</v>
      </c>
      <c r="B7" s="141"/>
      <c r="C7" s="141"/>
      <c r="D7" s="141"/>
      <c r="E7" s="141"/>
      <c r="F7" s="141"/>
      <c r="G7" s="141"/>
      <c r="H7" s="141"/>
      <c r="I7" s="141"/>
      <c r="J7" s="141"/>
      <c r="K7" s="141"/>
      <c r="L7" s="141"/>
      <c r="M7" s="141"/>
    </row>
    <row r="8" spans="1:13" ht="21" customHeight="1">
      <c r="A8" s="141" t="s">
        <v>25</v>
      </c>
      <c r="B8" s="141"/>
      <c r="C8" s="141"/>
      <c r="D8" s="141"/>
      <c r="E8" s="141"/>
      <c r="F8" s="141"/>
      <c r="G8" s="141"/>
      <c r="H8" s="141"/>
      <c r="I8" s="141"/>
      <c r="J8" s="141"/>
      <c r="K8" s="141"/>
      <c r="L8" s="141"/>
      <c r="M8" s="141"/>
    </row>
    <row r="9" spans="1:13" ht="25.5" customHeight="1">
      <c r="A9" s="145" t="s">
        <v>94</v>
      </c>
      <c r="B9" s="145"/>
      <c r="C9" s="145"/>
      <c r="D9" s="145"/>
      <c r="E9" s="145"/>
      <c r="F9" s="145"/>
      <c r="G9" s="145"/>
      <c r="H9" s="145"/>
      <c r="I9" s="145"/>
      <c r="J9" s="145"/>
      <c r="K9" s="145"/>
      <c r="L9" s="145"/>
      <c r="M9" s="145"/>
    </row>
    <row r="10" spans="1:13" ht="18.75" customHeight="1">
      <c r="A10" s="146" t="s">
        <v>0</v>
      </c>
      <c r="B10" s="146"/>
      <c r="C10" s="146"/>
      <c r="D10" s="146"/>
      <c r="E10" s="146"/>
      <c r="F10" s="146"/>
      <c r="G10" s="146"/>
      <c r="H10" s="146"/>
      <c r="I10" s="146"/>
      <c r="J10" s="146"/>
      <c r="K10" s="146"/>
      <c r="L10" s="146"/>
      <c r="M10" s="146"/>
    </row>
    <row r="11" spans="1:13" ht="27" customHeight="1">
      <c r="A11" s="147" t="s">
        <v>40</v>
      </c>
      <c r="B11" s="147"/>
      <c r="C11" s="147"/>
      <c r="D11" s="147"/>
      <c r="E11" s="147"/>
      <c r="F11" s="147"/>
      <c r="G11" s="147"/>
      <c r="H11" s="147"/>
      <c r="I11" s="147"/>
      <c r="J11" s="147"/>
      <c r="K11" s="147"/>
      <c r="L11" s="147"/>
      <c r="M11" s="147"/>
    </row>
    <row r="12" spans="1:13" ht="13.5" customHeight="1">
      <c r="A12" s="5"/>
      <c r="B12" s="5"/>
      <c r="C12" s="5"/>
      <c r="D12" s="5"/>
      <c r="E12" s="5"/>
      <c r="F12" s="5"/>
      <c r="G12" s="5"/>
      <c r="H12" s="5"/>
      <c r="I12" s="5"/>
      <c r="J12" s="5"/>
      <c r="K12" s="5"/>
      <c r="L12" s="5"/>
      <c r="M12" s="5"/>
    </row>
    <row r="13" spans="2:13" s="32" customFormat="1" ht="40.5" customHeight="1">
      <c r="B13" s="33" t="s">
        <v>276</v>
      </c>
      <c r="C13" s="148" t="s">
        <v>76</v>
      </c>
      <c r="D13" s="148"/>
      <c r="E13" s="148"/>
      <c r="F13" s="148"/>
      <c r="G13" s="148"/>
      <c r="H13" s="148"/>
      <c r="I13" s="148"/>
      <c r="J13" s="148"/>
      <c r="K13" s="148"/>
      <c r="L13" s="148"/>
      <c r="M13" s="148"/>
    </row>
    <row r="14" spans="1:13" s="31" customFormat="1" ht="23.25" customHeight="1">
      <c r="A14" s="30"/>
      <c r="B14" s="29" t="s">
        <v>55</v>
      </c>
      <c r="C14" s="149" t="s">
        <v>56</v>
      </c>
      <c r="D14" s="149"/>
      <c r="E14" s="149"/>
      <c r="F14" s="149"/>
      <c r="G14" s="149"/>
      <c r="H14" s="149"/>
      <c r="I14" s="149"/>
      <c r="J14" s="149"/>
      <c r="K14" s="149"/>
      <c r="L14" s="149"/>
      <c r="M14" s="149"/>
    </row>
    <row r="15" spans="1:13" ht="13.5" customHeight="1">
      <c r="A15" s="5"/>
      <c r="B15" s="5"/>
      <c r="C15" s="5"/>
      <c r="D15" s="5"/>
      <c r="E15" s="5"/>
      <c r="F15" s="5"/>
      <c r="G15" s="5"/>
      <c r="H15" s="5"/>
      <c r="I15" s="5"/>
      <c r="J15" s="5"/>
      <c r="K15" s="5"/>
      <c r="L15" s="5"/>
      <c r="M15" s="5"/>
    </row>
    <row r="16" spans="1:13" s="27" customFormat="1" ht="31.5" customHeight="1">
      <c r="A16" s="150" t="s">
        <v>26</v>
      </c>
      <c r="B16" s="150" t="s">
        <v>27</v>
      </c>
      <c r="C16" s="150" t="s">
        <v>97</v>
      </c>
      <c r="D16" s="150" t="s">
        <v>28</v>
      </c>
      <c r="E16" s="142" t="s">
        <v>29</v>
      </c>
      <c r="F16" s="143"/>
      <c r="G16" s="144"/>
      <c r="H16" s="142" t="s">
        <v>30</v>
      </c>
      <c r="I16" s="143"/>
      <c r="J16" s="144"/>
      <c r="K16" s="142" t="s">
        <v>31</v>
      </c>
      <c r="L16" s="143"/>
      <c r="M16" s="144"/>
    </row>
    <row r="17" spans="1:13" s="27" customFormat="1" ht="33" customHeight="1">
      <c r="A17" s="151"/>
      <c r="B17" s="151"/>
      <c r="C17" s="151"/>
      <c r="D17" s="151"/>
      <c r="E17" s="34" t="s">
        <v>6</v>
      </c>
      <c r="F17" s="34" t="s">
        <v>11</v>
      </c>
      <c r="G17" s="34" t="s">
        <v>32</v>
      </c>
      <c r="H17" s="34" t="s">
        <v>6</v>
      </c>
      <c r="I17" s="34" t="s">
        <v>11</v>
      </c>
      <c r="J17" s="34" t="s">
        <v>32</v>
      </c>
      <c r="K17" s="34" t="s">
        <v>6</v>
      </c>
      <c r="L17" s="34" t="s">
        <v>11</v>
      </c>
      <c r="M17" s="34" t="s">
        <v>32</v>
      </c>
    </row>
    <row r="18" spans="1:13" s="27" customFormat="1" ht="14.25" customHeight="1">
      <c r="A18" s="34">
        <v>1</v>
      </c>
      <c r="B18" s="34">
        <v>2</v>
      </c>
      <c r="C18" s="34">
        <v>3</v>
      </c>
      <c r="D18" s="34">
        <v>4</v>
      </c>
      <c r="E18" s="34">
        <v>5</v>
      </c>
      <c r="F18" s="34">
        <v>6</v>
      </c>
      <c r="G18" s="34">
        <v>7</v>
      </c>
      <c r="H18" s="34">
        <v>8</v>
      </c>
      <c r="I18" s="34">
        <v>9</v>
      </c>
      <c r="J18" s="34">
        <v>10</v>
      </c>
      <c r="K18" s="34">
        <v>11</v>
      </c>
      <c r="L18" s="34">
        <v>12</v>
      </c>
      <c r="M18" s="34">
        <v>13</v>
      </c>
    </row>
    <row r="19" spans="1:13" s="27" customFormat="1" ht="58.5" customHeight="1">
      <c r="A19" s="34"/>
      <c r="B19" s="64" t="s">
        <v>277</v>
      </c>
      <c r="C19" s="34"/>
      <c r="D19" s="34"/>
      <c r="E19" s="34"/>
      <c r="F19" s="34"/>
      <c r="G19" s="34"/>
      <c r="H19" s="34"/>
      <c r="I19" s="34"/>
      <c r="J19" s="34"/>
      <c r="K19" s="34"/>
      <c r="L19" s="34"/>
      <c r="M19" s="34"/>
    </row>
    <row r="20" spans="1:13" s="14" customFormat="1" ht="16.5" customHeight="1">
      <c r="A20" s="58">
        <v>1</v>
      </c>
      <c r="B20" s="59" t="s">
        <v>103</v>
      </c>
      <c r="C20" s="41"/>
      <c r="D20" s="41"/>
      <c r="E20" s="38"/>
      <c r="F20" s="38"/>
      <c r="G20" s="38"/>
      <c r="H20" s="38"/>
      <c r="I20" s="38"/>
      <c r="J20" s="38"/>
      <c r="K20" s="38"/>
      <c r="L20" s="38"/>
      <c r="M20" s="38"/>
    </row>
    <row r="21" spans="1:13" s="14" customFormat="1" ht="141.75" customHeight="1">
      <c r="A21" s="58"/>
      <c r="B21" s="60" t="s">
        <v>278</v>
      </c>
      <c r="C21" s="38" t="s">
        <v>127</v>
      </c>
      <c r="D21" s="54" t="s">
        <v>284</v>
      </c>
      <c r="E21" s="61">
        <v>0</v>
      </c>
      <c r="F21" s="61">
        <v>3200488</v>
      </c>
      <c r="G21" s="61">
        <f>E21+F21</f>
        <v>3200488</v>
      </c>
      <c r="H21" s="61">
        <v>0</v>
      </c>
      <c r="I21" s="61">
        <v>3200488</v>
      </c>
      <c r="J21" s="61">
        <f>H21+I21</f>
        <v>3200488</v>
      </c>
      <c r="K21" s="61">
        <f>H21-E21</f>
        <v>0</v>
      </c>
      <c r="L21" s="61">
        <v>0</v>
      </c>
      <c r="M21" s="61">
        <f>K21+L21</f>
        <v>0</v>
      </c>
    </row>
    <row r="22" spans="1:13" s="14" customFormat="1" ht="15.75" customHeight="1">
      <c r="A22" s="58">
        <v>2</v>
      </c>
      <c r="B22" s="59" t="s">
        <v>104</v>
      </c>
      <c r="C22" s="38"/>
      <c r="D22" s="41"/>
      <c r="E22" s="38"/>
      <c r="F22" s="38"/>
      <c r="G22" s="58"/>
      <c r="H22" s="38"/>
      <c r="I22" s="38"/>
      <c r="J22" s="58"/>
      <c r="K22" s="38"/>
      <c r="L22" s="38"/>
      <c r="M22" s="58"/>
    </row>
    <row r="23" spans="1:13" s="14" customFormat="1" ht="318" customHeight="1">
      <c r="A23" s="58"/>
      <c r="B23" s="60" t="s">
        <v>279</v>
      </c>
      <c r="C23" s="38" t="s">
        <v>33</v>
      </c>
      <c r="D23" s="54" t="s">
        <v>285</v>
      </c>
      <c r="E23" s="61">
        <v>0</v>
      </c>
      <c r="F23" s="61">
        <v>21</v>
      </c>
      <c r="G23" s="61">
        <f>E23+F23</f>
        <v>21</v>
      </c>
      <c r="H23" s="61">
        <v>0</v>
      </c>
      <c r="I23" s="61">
        <v>21</v>
      </c>
      <c r="J23" s="61">
        <f>H23+I23</f>
        <v>21</v>
      </c>
      <c r="K23" s="61">
        <f>H23-E23</f>
        <v>0</v>
      </c>
      <c r="L23" s="61">
        <v>0</v>
      </c>
      <c r="M23" s="61">
        <f>K23+L23</f>
        <v>0</v>
      </c>
    </row>
    <row r="24" spans="1:13" s="14" customFormat="1" ht="15" customHeight="1">
      <c r="A24" s="58">
        <v>3</v>
      </c>
      <c r="B24" s="59" t="s">
        <v>105</v>
      </c>
      <c r="C24" s="41"/>
      <c r="D24" s="41"/>
      <c r="E24" s="38"/>
      <c r="F24" s="38"/>
      <c r="G24" s="58"/>
      <c r="H24" s="38"/>
      <c r="I24" s="38"/>
      <c r="J24" s="58"/>
      <c r="K24" s="38"/>
      <c r="L24" s="38"/>
      <c r="M24" s="58"/>
    </row>
    <row r="25" spans="1:13" s="14" customFormat="1" ht="31.5" customHeight="1">
      <c r="A25" s="58"/>
      <c r="B25" s="60" t="s">
        <v>280</v>
      </c>
      <c r="C25" s="38" t="s">
        <v>127</v>
      </c>
      <c r="D25" s="54" t="s">
        <v>115</v>
      </c>
      <c r="E25" s="61">
        <v>0</v>
      </c>
      <c r="F25" s="61">
        <v>152404</v>
      </c>
      <c r="G25" s="61">
        <f>E25+F25</f>
        <v>152404</v>
      </c>
      <c r="H25" s="61">
        <v>0</v>
      </c>
      <c r="I25" s="61">
        <v>152404</v>
      </c>
      <c r="J25" s="61">
        <f>H25+I25</f>
        <v>152404</v>
      </c>
      <c r="K25" s="61">
        <f>H25-E25</f>
        <v>0</v>
      </c>
      <c r="L25" s="61">
        <v>0</v>
      </c>
      <c r="M25" s="61">
        <f>K25+L25</f>
        <v>0</v>
      </c>
    </row>
    <row r="26" spans="1:13" s="14" customFormat="1" ht="14.25" customHeight="1">
      <c r="A26" s="58">
        <v>4</v>
      </c>
      <c r="B26" s="59" t="s">
        <v>110</v>
      </c>
      <c r="C26" s="41"/>
      <c r="D26" s="41"/>
      <c r="E26" s="38"/>
      <c r="F26" s="38"/>
      <c r="G26" s="58"/>
      <c r="H26" s="38"/>
      <c r="I26" s="38"/>
      <c r="J26" s="58"/>
      <c r="K26" s="38"/>
      <c r="L26" s="38"/>
      <c r="M26" s="58"/>
    </row>
    <row r="27" spans="1:13" s="14" customFormat="1" ht="47.25" customHeight="1">
      <c r="A27" s="41"/>
      <c r="B27" s="62" t="s">
        <v>281</v>
      </c>
      <c r="C27" s="38" t="s">
        <v>39</v>
      </c>
      <c r="D27" s="54" t="s">
        <v>115</v>
      </c>
      <c r="E27" s="63">
        <v>0</v>
      </c>
      <c r="F27" s="61">
        <v>100</v>
      </c>
      <c r="G27" s="61">
        <f>E27+F27</f>
        <v>100</v>
      </c>
      <c r="H27" s="61">
        <v>0</v>
      </c>
      <c r="I27" s="61">
        <v>100</v>
      </c>
      <c r="J27" s="61">
        <f>H27+I27</f>
        <v>100</v>
      </c>
      <c r="K27" s="61">
        <f>H27-E27</f>
        <v>0</v>
      </c>
      <c r="L27" s="61">
        <v>0</v>
      </c>
      <c r="M27" s="61">
        <f>K27+L27</f>
        <v>0</v>
      </c>
    </row>
    <row r="28" spans="1:13" ht="24.75" customHeight="1">
      <c r="A28" s="5"/>
      <c r="B28" s="5"/>
      <c r="C28" s="5"/>
      <c r="D28" s="5"/>
      <c r="E28" s="5"/>
      <c r="F28" s="5"/>
      <c r="G28" s="5"/>
      <c r="H28" s="5"/>
      <c r="I28" s="5"/>
      <c r="J28" s="5"/>
      <c r="K28" s="5"/>
      <c r="L28" s="5"/>
      <c r="M28" s="5"/>
    </row>
    <row r="29" spans="1:13" ht="23.25" customHeight="1">
      <c r="A29" s="5"/>
      <c r="B29" s="5"/>
      <c r="C29" s="5"/>
      <c r="D29" s="5"/>
      <c r="E29" s="5"/>
      <c r="F29" s="5"/>
      <c r="G29" s="5"/>
      <c r="H29" s="5"/>
      <c r="I29" s="5"/>
      <c r="J29" s="5"/>
      <c r="K29" s="5"/>
      <c r="L29" s="5"/>
      <c r="M29" s="5"/>
    </row>
    <row r="30" spans="1:12" s="36" customFormat="1" ht="24" customHeight="1">
      <c r="A30" s="20" t="s">
        <v>414</v>
      </c>
      <c r="B30" s="20"/>
      <c r="C30" s="20"/>
      <c r="F30" s="20"/>
      <c r="G30" s="37"/>
      <c r="H30" s="37"/>
      <c r="K30" s="136" t="s">
        <v>415</v>
      </c>
      <c r="L30" s="136"/>
    </row>
    <row r="31" spans="1:12" ht="14.25" customHeight="1">
      <c r="A31" s="8"/>
      <c r="B31" s="5"/>
      <c r="G31" s="138" t="s">
        <v>7</v>
      </c>
      <c r="H31" s="138"/>
      <c r="I31" s="17"/>
      <c r="K31" s="137" t="s">
        <v>8</v>
      </c>
      <c r="L31" s="137"/>
    </row>
  </sheetData>
  <mergeCells count="21">
    <mergeCell ref="K30:L30"/>
    <mergeCell ref="G31:H31"/>
    <mergeCell ref="K31:L31"/>
    <mergeCell ref="A11:M11"/>
    <mergeCell ref="C13:M13"/>
    <mergeCell ref="C14:M14"/>
    <mergeCell ref="A16:A17"/>
    <mergeCell ref="B16:B17"/>
    <mergeCell ref="C16:C17"/>
    <mergeCell ref="D16:D17"/>
    <mergeCell ref="E16:G16"/>
    <mergeCell ref="H16:J16"/>
    <mergeCell ref="K16:M16"/>
    <mergeCell ref="A7:M7"/>
    <mergeCell ref="A8:M8"/>
    <mergeCell ref="A9:M9"/>
    <mergeCell ref="A10:M10"/>
    <mergeCell ref="J1:M1"/>
    <mergeCell ref="J2:M2"/>
    <mergeCell ref="J3:M3"/>
    <mergeCell ref="A6:M6"/>
  </mergeCells>
  <printOptions horizontalCentered="1"/>
  <pageMargins left="0.3937007874015748" right="0.3937007874015748" top="0.7874015748031497" bottom="0.3937007874015748" header="0.5118110236220472" footer="0.5118110236220472"/>
  <pageSetup fitToHeight="24"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valentina.kravchuk</dc:creator>
  <cp:keywords/>
  <dc:description/>
  <cp:lastModifiedBy>Alevtina</cp:lastModifiedBy>
  <cp:lastPrinted>2019-03-14T14:51:15Z</cp:lastPrinted>
  <dcterms:created xsi:type="dcterms:W3CDTF">2015-02-17T05:51:40Z</dcterms:created>
  <dcterms:modified xsi:type="dcterms:W3CDTF">2019-03-15T07:48:19Z</dcterms:modified>
  <cp:category/>
  <cp:version/>
  <cp:contentType/>
  <cp:contentStatus/>
</cp:coreProperties>
</file>