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11" yWindow="65446" windowWidth="19335" windowHeight="6630" activeTab="0"/>
  </bookViews>
  <sheets>
    <sheet name="28.08.20" sheetId="1" r:id="rId1"/>
    <sheet name="Лист2" sheetId="2" r:id="rId2"/>
    <sheet name="Лист3" sheetId="3" r:id="rId3"/>
  </sheets>
  <definedNames>
    <definedName name="_xlnm.Print_Area" localSheetId="0">'28.08.20'!$A$1:$J$70</definedName>
  </definedNames>
  <calcPr fullCalcOnLoad="1"/>
</workbook>
</file>

<file path=xl/sharedStrings.xml><?xml version="1.0" encoding="utf-8"?>
<sst xmlns="http://schemas.openxmlformats.org/spreadsheetml/2006/main" count="128" uniqueCount="95">
  <si>
    <t>(грн)</t>
  </si>
  <si>
    <t>УСЬОГО</t>
  </si>
  <si>
    <t>(підпис)</t>
  </si>
  <si>
    <t>(прізвище та ініціали)</t>
  </si>
  <si>
    <t xml:space="preserve">ЗАТВЕРДЖЕНО
</t>
  </si>
  <si>
    <t xml:space="preserve">Наказ Міністерства фінансів України
</t>
  </si>
  <si>
    <t xml:space="preserve">(у редакції наказу </t>
  </si>
  <si>
    <t xml:space="preserve">Міністерства фінансів України </t>
  </si>
  <si>
    <t xml:space="preserve">17 липня 2015 року № 648
</t>
  </si>
  <si>
    <t>від 17 липня 2018 року № 617)</t>
  </si>
  <si>
    <t xml:space="preserve">Начальник управління                                                                                                                                                                           </t>
  </si>
  <si>
    <t xml:space="preserve">              (найменування головного розпорядника коштів місцевого бюджету)             </t>
  </si>
  <si>
    <t>(код Типової відомчої класифікації видатків та кредитування місцевих бюджетів)</t>
  </si>
  <si>
    <t>2. Мета діяльності головного розпорядника коштів місцевого бюджету.</t>
  </si>
  <si>
    <t xml:space="preserve">   В.Г. Сахань</t>
  </si>
  <si>
    <t>___________________</t>
  </si>
  <si>
    <t>Забезпечення на території міста реалізації державної політики та політики міської ради у сфері житлово-комунального господарства та міського електротранспорту</t>
  </si>
  <si>
    <t>0111</t>
  </si>
  <si>
    <t>1090</t>
  </si>
  <si>
    <t>0620</t>
  </si>
  <si>
    <t>0640</t>
  </si>
  <si>
    <t>0453</t>
  </si>
  <si>
    <t>0456</t>
  </si>
  <si>
    <t>0511</t>
  </si>
  <si>
    <t>0513</t>
  </si>
  <si>
    <t>0470</t>
  </si>
  <si>
    <t>0320</t>
  </si>
  <si>
    <t>0490</t>
  </si>
  <si>
    <t>2021 рік (прогноз)</t>
  </si>
  <si>
    <t>(код за ЄДРПОУ)</t>
  </si>
  <si>
    <t>(код бюджету)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</si>
  <si>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</si>
  <si>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</si>
  <si>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</si>
  <si>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</si>
  <si>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</si>
  <si>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0160</t>
  </si>
  <si>
    <t>3242</t>
  </si>
  <si>
    <t>6013</t>
  </si>
  <si>
    <t>6015</t>
  </si>
  <si>
    <t>6017</t>
  </si>
  <si>
    <t>6030</t>
  </si>
  <si>
    <t>6071</t>
  </si>
  <si>
    <t>6090</t>
  </si>
  <si>
    <t>7426</t>
  </si>
  <si>
    <t>7461</t>
  </si>
  <si>
    <t>7640</t>
  </si>
  <si>
    <t>8110</t>
  </si>
  <si>
    <t>Управління з виконання політики ЛМР в галузі ЖКГ,
Забезпечення діяльності водопровідно-каналізаційного господарства</t>
  </si>
  <si>
    <t>Управління з виконання політики ЛМР в галузі ЖКГ,
Забезпечення надійної та безперебійної експлуатації ліфтів</t>
  </si>
  <si>
    <t>Управління з виконання політики ЛМР в галузі ЖКГ,
Інша діяльність, пов’язана з експлуатацією об’єктів житлово-комунального господарства</t>
  </si>
  <si>
    <t>Управління з виконання політики ЛМР в галузі ЖКГ,
Заходи з енергозбереження</t>
  </si>
  <si>
    <t>Управління з виконання політики ЛМР в галузі ЖКГ,
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</si>
  <si>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Код функціональної класифікації видатків та кредитування бюджету</t>
  </si>
  <si>
    <t>0 3 3 6 4 1 9 7</t>
  </si>
  <si>
    <t>Найменування показника результату</t>
  </si>
  <si>
    <t>Одиниця виміру</t>
  </si>
  <si>
    <t>Ціль державної політики 1: Організація житлово-комунального господарства та міського електротранспорту</t>
  </si>
  <si>
    <t>грн.</t>
  </si>
  <si>
    <t>Виконання завдань покладених на управління в межах виділених асигнувань</t>
  </si>
  <si>
    <t>од.</t>
  </si>
  <si>
    <t>Кількість договорів укладених управлінням на виконання покладених завдань</t>
  </si>
  <si>
    <t>Кількість адміністративних послуг наданих управлінням у сфері ЖКГ</t>
  </si>
  <si>
    <t>Кількість міських цільових програм, в реалізації яких приймають участь управління та підвідомчі підприємства</t>
  </si>
  <si>
    <t xml:space="preserve">Начальник відділу планування та економічного аналізу                                                                                      </t>
  </si>
  <si>
    <t>О.В. Єрьоменко</t>
  </si>
  <si>
    <t>БЮДЖЕТНИЙ ЗАПИТ НА 2020-2022 РОКИ загальний (Форма 2020 -1)</t>
  </si>
  <si>
    <t>2018 рік (звіт)</t>
  </si>
  <si>
    <t>2019 рік (затверджено)</t>
  </si>
  <si>
    <t>2020 рік (проект)</t>
  </si>
  <si>
    <t>2022 рік (прогноз)</t>
  </si>
  <si>
    <t>2020 рік 
(проект)</t>
  </si>
  <si>
    <t>5. Розподіл граничних показників видатків бюджету та надання кредитів з бюджету спеціального фонду місцевого бюджету на  2018-2022 роки за бюджетними програмами:</t>
  </si>
  <si>
    <t>4. Розподіл граничних показників видатків бюджету та надання кредитів з бюджету загального фонду місцевого бюджету на 2018-2022 роки за бюджетними програмами:</t>
  </si>
  <si>
    <t xml:space="preserve">Головний спеціаліст відділу планування та економічного аналізу                                                                                      </t>
  </si>
  <si>
    <t>К.В. Кримченко</t>
  </si>
  <si>
    <t>0443</t>
  </si>
  <si>
    <t>6012</t>
  </si>
  <si>
    <t>Управління житлово-комунального господарства військово-цивільної адміністрації м. Лисичанськ,
Керівництво і управління у відповідній сфері у містах (місті Києві), селищах, селах, об'єднаних територіальних громад</t>
  </si>
  <si>
    <t>1. Управління житлово-комунального господарства військово-цивільної адміністрації міста Лисичанськ Луганської області</t>
  </si>
  <si>
    <t>Управління житлово-комунального господарства військово-цивільної адміністрації м. Лисичанськ,
Інші заходи у сфері соціального захисту і соціального забезпечення</t>
  </si>
  <si>
    <t>Управління житлово-комунального господарства військово-цивільної адміністрації м. Лисичанськ,
Забезпечення діяльності з виробництва, транспортування, постачання теплової енергії</t>
  </si>
  <si>
    <t>Управління житлово-комунального господарства військово-цивільної адміністрації м. Лисичанськ,
Забезпечення діяльності водопровідно-каналізаційного господарства</t>
  </si>
  <si>
    <t>Управління житлово-комунального господарства військово-цивільної адміністрації м. Лисичанськ,
Забезпечення надійної та безперебійної експлуатації ліфтів</t>
  </si>
  <si>
    <t>Управління житлово-комунального господарства військово-цивільної адміністрації м. Лисичанськ,
Інша діяльність, пов’язана з експлуатацією об’єктів житлово-комунального господарства</t>
  </si>
  <si>
    <t>Управління житлово-комунального господарства військово-цивільної адміністрації м. Лисичанськ,
Організація благоустрою населених пунктів</t>
  </si>
  <si>
    <t>Управління житлово-комунального господарства військово-цивільної адміністрації м. Лисичанськ,
Інша діяльність у сфері житлово-комунального господарства</t>
  </si>
  <si>
    <t>Управління житлово-комунального господарства військово-цивільної адміністрації м. Лисичанськ,
Інші заходи у сфері електротранспорту</t>
  </si>
  <si>
    <t>Управління житлово-комунального господарства військово-цивільної адміністрації м. Лисичанськ,
Утримання та розвиток автомобільних доріг та дорожньої інфраструктури за рахунок коштів місцевого бюджету</t>
  </si>
  <si>
    <t>Управління житлово-комунального господарства військово-цивільної адміністрації м. Лисичанськ,
Будівництво об'єктів житлово-комунального господарства</t>
  </si>
  <si>
    <t>Управління житлово-комунального господарства військово-цивільної адміністрації м. Лисичанськ,
Внески до статутного капіталу суб’єктів господарювання</t>
  </si>
  <si>
    <t>Управління житлово-комунального господарства військово-цивільної адміністрації м. Лисичанськ,
Охорона та раціональне використання природних ресурсів</t>
  </si>
  <si>
    <t>Управління житлово-комунального господарства військово-цивільної адміністрації м. Лисичанськ,
Ліквідація іншого забруднення навколишнього природного середовища</t>
  </si>
  <si>
    <t>Управління житлово-комунального господарства військово-цивільної адміністрації м. Лисичанськ,
Запобігання та ліквідація надзвичайних ситуацій та наслідків стихійного лиха</t>
  </si>
  <si>
    <t>Управління житлово-комунального господарства військово-цивільної адміністрації м. Лисичанськ,,
Утримання та розвиток автомобільних доріг та дорожньої інфраструктури за рахунок коштів місцевого бюджету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</si>
</sst>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#,##0.00"/>
  </numFmts>
  <fonts count="25"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3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Normal="85" zoomScaleSheetLayoutView="100" zoomScalePageLayoutView="0" workbookViewId="0" topLeftCell="A30">
      <selection activeCell="G34" sqref="G34"/>
    </sheetView>
  </sheetViews>
  <sheetFormatPr defaultColWidth="9.140625" defaultRowHeight="15" outlineLevelRow="2"/>
  <cols>
    <col min="1" max="1" width="15.7109375" style="1" customWidth="1"/>
    <col min="2" max="2" width="13.57421875" style="1" customWidth="1"/>
    <col min="3" max="3" width="14.7109375" style="1" customWidth="1"/>
    <col min="4" max="4" width="43.7109375" style="1" customWidth="1"/>
    <col min="5" max="5" width="17.140625" style="1" customWidth="1"/>
    <col min="6" max="6" width="17.00390625" style="1" customWidth="1"/>
    <col min="7" max="7" width="16.00390625" style="1" customWidth="1"/>
    <col min="8" max="8" width="16.7109375" style="1" customWidth="1"/>
    <col min="9" max="9" width="13.28125" style="1" customWidth="1"/>
    <col min="10" max="10" width="14.421875" style="1" customWidth="1"/>
    <col min="11" max="11" width="12.57421875" style="1" customWidth="1"/>
    <col min="12" max="12" width="12.421875" style="1" customWidth="1"/>
    <col min="13" max="13" width="13.00390625" style="1" customWidth="1"/>
    <col min="14" max="14" width="11.8515625" style="1" customWidth="1"/>
    <col min="15" max="15" width="11.57421875" style="1" customWidth="1"/>
    <col min="16" max="16384" width="9.140625" style="1" customWidth="1"/>
  </cols>
  <sheetData>
    <row r="1" spans="7:8" ht="13.5" customHeight="1">
      <c r="G1" s="46" t="s">
        <v>4</v>
      </c>
      <c r="H1" s="46"/>
    </row>
    <row r="2" spans="7:8" ht="15">
      <c r="G2" s="46" t="s">
        <v>5</v>
      </c>
      <c r="H2" s="46"/>
    </row>
    <row r="3" spans="7:8" ht="13.5" customHeight="1">
      <c r="G3" s="46" t="s">
        <v>8</v>
      </c>
      <c r="H3" s="46"/>
    </row>
    <row r="4" spans="7:8" ht="14.25" customHeight="1">
      <c r="G4" s="46" t="s">
        <v>6</v>
      </c>
      <c r="H4" s="46"/>
    </row>
    <row r="5" spans="7:8" ht="14.25" customHeight="1">
      <c r="G5" s="46" t="s">
        <v>7</v>
      </c>
      <c r="H5" s="46"/>
    </row>
    <row r="6" spans="7:8" ht="15" customHeight="1">
      <c r="G6" s="46" t="s">
        <v>9</v>
      </c>
      <c r="H6" s="46"/>
    </row>
    <row r="8" spans="2:7" ht="20.25">
      <c r="B8" s="32" t="s">
        <v>66</v>
      </c>
      <c r="C8" s="32"/>
      <c r="D8" s="32"/>
      <c r="E8" s="32"/>
      <c r="F8" s="32"/>
      <c r="G8" s="32"/>
    </row>
    <row r="9" spans="1:4" ht="9" customHeight="1">
      <c r="A9" s="3"/>
      <c r="B9" s="3"/>
      <c r="C9" s="3"/>
      <c r="D9" s="3"/>
    </row>
    <row r="10" spans="1:10" s="5" customFormat="1" ht="31.5" customHeight="1">
      <c r="A10" s="30" t="s">
        <v>79</v>
      </c>
      <c r="B10" s="30"/>
      <c r="C10" s="30"/>
      <c r="D10" s="30"/>
      <c r="E10" s="30"/>
      <c r="F10" s="44">
        <v>12</v>
      </c>
      <c r="G10" s="44"/>
      <c r="H10" s="25" t="s">
        <v>54</v>
      </c>
      <c r="I10" s="34">
        <v>12208100000</v>
      </c>
      <c r="J10" s="34"/>
    </row>
    <row r="11" spans="1:10" s="5" customFormat="1" ht="42" customHeight="1">
      <c r="A11" s="35" t="s">
        <v>11</v>
      </c>
      <c r="B11" s="35"/>
      <c r="C11" s="35"/>
      <c r="D11" s="35"/>
      <c r="E11" s="35"/>
      <c r="F11" s="47" t="s">
        <v>12</v>
      </c>
      <c r="G11" s="47"/>
      <c r="H11" s="24" t="s">
        <v>29</v>
      </c>
      <c r="I11" s="35" t="s">
        <v>30</v>
      </c>
      <c r="J11" s="35"/>
    </row>
    <row r="12" s="5" customFormat="1" ht="10.5" customHeight="1"/>
    <row r="13" spans="1:10" s="5" customFormat="1" ht="15">
      <c r="A13" s="41" t="s">
        <v>13</v>
      </c>
      <c r="B13" s="41"/>
      <c r="C13" s="41"/>
      <c r="D13" s="41"/>
      <c r="E13" s="41"/>
      <c r="F13" s="41"/>
      <c r="G13" s="4"/>
      <c r="H13" s="4"/>
      <c r="I13" s="4"/>
      <c r="J13" s="4"/>
    </row>
    <row r="14" spans="1:9" s="5" customFormat="1" ht="15">
      <c r="A14" s="48" t="s">
        <v>16</v>
      </c>
      <c r="B14" s="48"/>
      <c r="C14" s="48"/>
      <c r="D14" s="48"/>
      <c r="E14" s="48"/>
      <c r="F14" s="48"/>
      <c r="G14" s="48"/>
      <c r="H14" s="48"/>
      <c r="I14" s="28"/>
    </row>
    <row r="15" spans="1:7" s="5" customFormat="1" ht="15">
      <c r="A15" s="20"/>
      <c r="B15" s="20"/>
      <c r="C15" s="20"/>
      <c r="D15" s="20"/>
      <c r="E15" s="20"/>
      <c r="F15" s="20"/>
      <c r="G15" s="20"/>
    </row>
    <row r="16" spans="1:10" s="5" customFormat="1" ht="15">
      <c r="A16" s="45" t="s">
        <v>31</v>
      </c>
      <c r="B16" s="45"/>
      <c r="C16" s="45"/>
      <c r="D16" s="45"/>
      <c r="E16" s="45"/>
      <c r="F16" s="45"/>
      <c r="G16" s="45"/>
      <c r="H16" s="45"/>
      <c r="I16" s="45"/>
      <c r="J16" s="45"/>
    </row>
    <row r="17" spans="1:7" s="5" customFormat="1" ht="15">
      <c r="A17" s="20"/>
      <c r="B17" s="20"/>
      <c r="C17" s="20"/>
      <c r="D17" s="20"/>
      <c r="E17" s="20"/>
      <c r="F17" s="20"/>
      <c r="G17" s="20"/>
    </row>
    <row r="18" spans="1:10" s="5" customFormat="1" ht="30">
      <c r="A18" s="37" t="s">
        <v>55</v>
      </c>
      <c r="B18" s="37"/>
      <c r="C18" s="37"/>
      <c r="D18" s="37"/>
      <c r="E18" s="22" t="s">
        <v>56</v>
      </c>
      <c r="F18" s="8" t="s">
        <v>67</v>
      </c>
      <c r="G18" s="8" t="s">
        <v>68</v>
      </c>
      <c r="H18" s="8" t="s">
        <v>69</v>
      </c>
      <c r="I18" s="8" t="s">
        <v>28</v>
      </c>
      <c r="J18" s="8" t="s">
        <v>70</v>
      </c>
    </row>
    <row r="19" spans="1:10" s="5" customFormat="1" ht="15">
      <c r="A19" s="37">
        <v>1</v>
      </c>
      <c r="B19" s="37"/>
      <c r="C19" s="37"/>
      <c r="D19" s="37"/>
      <c r="E19" s="22">
        <v>2</v>
      </c>
      <c r="F19" s="22">
        <v>3</v>
      </c>
      <c r="G19" s="22">
        <v>4</v>
      </c>
      <c r="H19" s="22">
        <v>5</v>
      </c>
      <c r="I19" s="22">
        <v>6</v>
      </c>
      <c r="J19" s="22">
        <v>7</v>
      </c>
    </row>
    <row r="20" spans="1:10" s="5" customFormat="1" ht="15">
      <c r="A20" s="37" t="s">
        <v>57</v>
      </c>
      <c r="B20" s="37"/>
      <c r="C20" s="37"/>
      <c r="D20" s="37"/>
      <c r="E20" s="37"/>
      <c r="F20" s="37"/>
      <c r="G20" s="37"/>
      <c r="H20" s="37"/>
      <c r="I20" s="37"/>
      <c r="J20" s="37"/>
    </row>
    <row r="21" spans="1:10" s="5" customFormat="1" ht="15">
      <c r="A21" s="38" t="s">
        <v>59</v>
      </c>
      <c r="B21" s="39"/>
      <c r="C21" s="39"/>
      <c r="D21" s="40"/>
      <c r="E21" s="22" t="s">
        <v>58</v>
      </c>
      <c r="F21" s="27">
        <v>33650099.48</v>
      </c>
      <c r="G21" s="27">
        <v>57976317</v>
      </c>
      <c r="H21" s="21">
        <f>G43+G61</f>
        <v>80142325</v>
      </c>
      <c r="I21" s="21">
        <f>H43+H61</f>
        <v>84389868.68</v>
      </c>
      <c r="J21" s="21">
        <f>I43+I61</f>
        <v>88812593.28968</v>
      </c>
    </row>
    <row r="22" spans="1:10" s="5" customFormat="1" ht="34.5" customHeight="1">
      <c r="A22" s="38" t="s">
        <v>63</v>
      </c>
      <c r="B22" s="39"/>
      <c r="C22" s="39"/>
      <c r="D22" s="40"/>
      <c r="E22" s="22" t="s">
        <v>60</v>
      </c>
      <c r="F22" s="22">
        <v>5</v>
      </c>
      <c r="G22" s="22">
        <v>7</v>
      </c>
      <c r="H22" s="22">
        <v>4</v>
      </c>
      <c r="I22" s="22">
        <v>6</v>
      </c>
      <c r="J22" s="22">
        <v>6</v>
      </c>
    </row>
    <row r="23" spans="1:10" s="5" customFormat="1" ht="15">
      <c r="A23" s="38" t="s">
        <v>61</v>
      </c>
      <c r="B23" s="39"/>
      <c r="C23" s="39"/>
      <c r="D23" s="40"/>
      <c r="E23" s="22" t="s">
        <v>60</v>
      </c>
      <c r="F23" s="22">
        <v>100</v>
      </c>
      <c r="G23" s="22">
        <v>143</v>
      </c>
      <c r="H23" s="26">
        <v>100</v>
      </c>
      <c r="I23" s="26">
        <v>100</v>
      </c>
      <c r="J23" s="26">
        <v>100</v>
      </c>
    </row>
    <row r="24" spans="1:10" s="5" customFormat="1" ht="15">
      <c r="A24" s="38" t="s">
        <v>62</v>
      </c>
      <c r="B24" s="39"/>
      <c r="C24" s="39"/>
      <c r="D24" s="40"/>
      <c r="E24" s="22" t="s">
        <v>60</v>
      </c>
      <c r="F24" s="22">
        <v>51</v>
      </c>
      <c r="G24" s="22">
        <v>97</v>
      </c>
      <c r="H24" s="26">
        <v>70</v>
      </c>
      <c r="I24" s="26">
        <v>70</v>
      </c>
      <c r="J24" s="26">
        <v>70</v>
      </c>
    </row>
    <row r="25" s="5" customFormat="1" ht="10.5" customHeight="1"/>
    <row r="26" spans="1:9" s="5" customFormat="1" ht="14.25" customHeight="1">
      <c r="A26" s="42" t="s">
        <v>73</v>
      </c>
      <c r="B26" s="42"/>
      <c r="C26" s="42"/>
      <c r="D26" s="42"/>
      <c r="E26" s="42"/>
      <c r="F26" s="42"/>
      <c r="G26" s="42"/>
      <c r="H26" s="42"/>
      <c r="I26" s="42"/>
    </row>
    <row r="27" spans="6:10" s="5" customFormat="1" ht="15">
      <c r="F27" s="6"/>
      <c r="G27" s="6"/>
      <c r="H27" s="6"/>
      <c r="I27" s="19" t="s">
        <v>0</v>
      </c>
      <c r="J27" s="7"/>
    </row>
    <row r="28" spans="1:10" s="5" customFormat="1" ht="103.5" customHeight="1">
      <c r="A28" s="22" t="s">
        <v>32</v>
      </c>
      <c r="B28" s="22" t="s">
        <v>33</v>
      </c>
      <c r="C28" s="22" t="s">
        <v>53</v>
      </c>
      <c r="D28" s="22" t="s">
        <v>34</v>
      </c>
      <c r="E28" s="8" t="s">
        <v>67</v>
      </c>
      <c r="F28" s="8" t="s">
        <v>68</v>
      </c>
      <c r="G28" s="8" t="s">
        <v>69</v>
      </c>
      <c r="H28" s="8" t="s">
        <v>28</v>
      </c>
      <c r="I28" s="8" t="s">
        <v>70</v>
      </c>
      <c r="J28" s="22" t="s">
        <v>35</v>
      </c>
    </row>
    <row r="29" spans="1:10" s="5" customFormat="1" ht="15">
      <c r="A29" s="12">
        <v>1</v>
      </c>
      <c r="B29" s="12">
        <v>2</v>
      </c>
      <c r="C29" s="12">
        <v>3</v>
      </c>
      <c r="D29" s="12">
        <v>4</v>
      </c>
      <c r="E29" s="12">
        <v>5</v>
      </c>
      <c r="F29" s="12">
        <v>6</v>
      </c>
      <c r="G29" s="12">
        <v>7</v>
      </c>
      <c r="H29" s="12">
        <v>8</v>
      </c>
      <c r="I29" s="12">
        <v>9</v>
      </c>
      <c r="J29" s="12">
        <v>10</v>
      </c>
    </row>
    <row r="30" spans="1:10" s="5" customFormat="1" ht="91.5" customHeight="1">
      <c r="A30" s="12">
        <v>1210160</v>
      </c>
      <c r="B30" s="23" t="s">
        <v>36</v>
      </c>
      <c r="C30" s="16" t="s">
        <v>17</v>
      </c>
      <c r="D30" s="8" t="s">
        <v>78</v>
      </c>
      <c r="E30" s="18">
        <v>3979006</v>
      </c>
      <c r="F30" s="18">
        <v>5137830</v>
      </c>
      <c r="G30" s="18">
        <f>5773308+12594</f>
        <v>5785902</v>
      </c>
      <c r="H30" s="18">
        <f aca="true" t="shared" si="0" ref="H30:H36">G30*1.053</f>
        <v>6092554.806</v>
      </c>
      <c r="I30" s="18">
        <f aca="true" t="shared" si="1" ref="I30:I36">H30*1.051</f>
        <v>6403275.101105999</v>
      </c>
      <c r="J30" s="18">
        <v>1</v>
      </c>
    </row>
    <row r="31" spans="1:10" s="5" customFormat="1" ht="75">
      <c r="A31" s="12">
        <v>1213242</v>
      </c>
      <c r="B31" s="23" t="s">
        <v>37</v>
      </c>
      <c r="C31" s="16" t="s">
        <v>18</v>
      </c>
      <c r="D31" s="8" t="s">
        <v>80</v>
      </c>
      <c r="E31" s="18">
        <v>41100</v>
      </c>
      <c r="F31" s="18">
        <v>211000</v>
      </c>
      <c r="G31" s="18">
        <v>79800</v>
      </c>
      <c r="H31" s="18">
        <f t="shared" si="0"/>
        <v>84029.4</v>
      </c>
      <c r="I31" s="18">
        <f t="shared" si="1"/>
        <v>88314.8994</v>
      </c>
      <c r="J31" s="18">
        <v>1</v>
      </c>
    </row>
    <row r="32" spans="1:10" s="5" customFormat="1" ht="75">
      <c r="A32" s="12">
        <v>1216012</v>
      </c>
      <c r="B32" s="23" t="s">
        <v>77</v>
      </c>
      <c r="C32" s="16" t="s">
        <v>19</v>
      </c>
      <c r="D32" s="8" t="s">
        <v>81</v>
      </c>
      <c r="E32" s="18">
        <v>0</v>
      </c>
      <c r="F32" s="18">
        <v>0</v>
      </c>
      <c r="G32" s="18">
        <v>500000</v>
      </c>
      <c r="H32" s="18">
        <f t="shared" si="0"/>
        <v>526500</v>
      </c>
      <c r="I32" s="18">
        <f t="shared" si="1"/>
        <v>553351.5</v>
      </c>
      <c r="J32" s="18">
        <v>1</v>
      </c>
    </row>
    <row r="33" spans="1:10" s="5" customFormat="1" ht="75" outlineLevel="1">
      <c r="A33" s="12">
        <v>1216013</v>
      </c>
      <c r="B33" s="23" t="s">
        <v>38</v>
      </c>
      <c r="C33" s="16" t="s">
        <v>19</v>
      </c>
      <c r="D33" s="8" t="s">
        <v>82</v>
      </c>
      <c r="E33" s="18">
        <v>0</v>
      </c>
      <c r="F33" s="18">
        <v>13368800</v>
      </c>
      <c r="G33" s="18">
        <f>22803142+2564970</f>
        <v>25368112</v>
      </c>
      <c r="H33" s="18">
        <f t="shared" si="0"/>
        <v>26712621.935999997</v>
      </c>
      <c r="I33" s="18">
        <f t="shared" si="1"/>
        <v>28074965.654735994</v>
      </c>
      <c r="J33" s="18">
        <v>1</v>
      </c>
    </row>
    <row r="34" spans="1:10" s="5" customFormat="1" ht="75">
      <c r="A34" s="12">
        <v>1216015</v>
      </c>
      <c r="B34" s="23" t="s">
        <v>39</v>
      </c>
      <c r="C34" s="16" t="s">
        <v>19</v>
      </c>
      <c r="D34" s="8" t="s">
        <v>83</v>
      </c>
      <c r="E34" s="18">
        <v>186991</v>
      </c>
      <c r="F34" s="18">
        <v>360194</v>
      </c>
      <c r="G34" s="18">
        <v>266125</v>
      </c>
      <c r="H34" s="18">
        <f t="shared" si="0"/>
        <v>280229.625</v>
      </c>
      <c r="I34" s="18">
        <f t="shared" si="1"/>
        <v>294521.335875</v>
      </c>
      <c r="J34" s="18">
        <v>1</v>
      </c>
    </row>
    <row r="35" spans="1:10" s="5" customFormat="1" ht="75">
      <c r="A35" s="12">
        <v>1216017</v>
      </c>
      <c r="B35" s="23" t="s">
        <v>40</v>
      </c>
      <c r="C35" s="16" t="s">
        <v>19</v>
      </c>
      <c r="D35" s="8" t="s">
        <v>84</v>
      </c>
      <c r="E35" s="18">
        <v>159300</v>
      </c>
      <c r="F35" s="18">
        <v>100134</v>
      </c>
      <c r="G35" s="18">
        <f>302990-133539</f>
        <v>169451</v>
      </c>
      <c r="H35" s="18">
        <f t="shared" si="0"/>
        <v>178431.903</v>
      </c>
      <c r="I35" s="18">
        <f t="shared" si="1"/>
        <v>187531.930053</v>
      </c>
      <c r="J35" s="18">
        <v>1</v>
      </c>
    </row>
    <row r="36" spans="1:10" s="5" customFormat="1" ht="60">
      <c r="A36" s="12">
        <v>1216030</v>
      </c>
      <c r="B36" s="23" t="s">
        <v>41</v>
      </c>
      <c r="C36" s="16" t="s">
        <v>19</v>
      </c>
      <c r="D36" s="8" t="s">
        <v>85</v>
      </c>
      <c r="E36" s="18">
        <v>8140977</v>
      </c>
      <c r="F36" s="18">
        <v>8872726</v>
      </c>
      <c r="G36" s="18">
        <f>9262703+31839-12594</f>
        <v>9281948</v>
      </c>
      <c r="H36" s="18">
        <f t="shared" si="0"/>
        <v>9773891.243999999</v>
      </c>
      <c r="I36" s="18">
        <f t="shared" si="1"/>
        <v>10272359.697443997</v>
      </c>
      <c r="J36" s="18">
        <v>1</v>
      </c>
    </row>
    <row r="37" spans="1:10" s="5" customFormat="1" ht="135" hidden="1" outlineLevel="1">
      <c r="A37" s="12">
        <v>1216071</v>
      </c>
      <c r="B37" s="23" t="s">
        <v>42</v>
      </c>
      <c r="C37" s="16" t="s">
        <v>20</v>
      </c>
      <c r="D37" s="8" t="s">
        <v>52</v>
      </c>
      <c r="E37" s="18"/>
      <c r="F37" s="18"/>
      <c r="G37" s="18"/>
      <c r="H37" s="18"/>
      <c r="I37" s="18"/>
      <c r="J37" s="18">
        <v>1</v>
      </c>
    </row>
    <row r="38" spans="1:10" s="5" customFormat="1" ht="75" collapsed="1">
      <c r="A38" s="12">
        <v>1216090</v>
      </c>
      <c r="B38" s="23" t="s">
        <v>43</v>
      </c>
      <c r="C38" s="16" t="s">
        <v>20</v>
      </c>
      <c r="D38" s="8" t="s">
        <v>86</v>
      </c>
      <c r="E38" s="18">
        <v>95991</v>
      </c>
      <c r="F38" s="18">
        <v>91339</v>
      </c>
      <c r="G38" s="18">
        <v>121722</v>
      </c>
      <c r="H38" s="18">
        <f>G38*1.053</f>
        <v>128173.26599999999</v>
      </c>
      <c r="I38" s="18">
        <f>H38*1.051</f>
        <v>134710.102566</v>
      </c>
      <c r="J38" s="18">
        <v>1</v>
      </c>
    </row>
    <row r="39" spans="1:10" s="5" customFormat="1" ht="60">
      <c r="A39" s="12">
        <v>1217426</v>
      </c>
      <c r="B39" s="23" t="s">
        <v>44</v>
      </c>
      <c r="C39" s="16" t="s">
        <v>21</v>
      </c>
      <c r="D39" s="8" t="s">
        <v>87</v>
      </c>
      <c r="E39" s="18">
        <v>3370236</v>
      </c>
      <c r="F39" s="18">
        <v>5000000</v>
      </c>
      <c r="G39" s="18">
        <v>5143726</v>
      </c>
      <c r="H39" s="18">
        <f>G39*1.053</f>
        <v>5416343.478</v>
      </c>
      <c r="I39" s="18">
        <f>H39*1.051</f>
        <v>5692576.995378</v>
      </c>
      <c r="J39" s="18">
        <v>1</v>
      </c>
    </row>
    <row r="40" spans="1:10" s="5" customFormat="1" ht="90">
      <c r="A40" s="12">
        <v>1217461</v>
      </c>
      <c r="B40" s="23" t="s">
        <v>45</v>
      </c>
      <c r="C40" s="16" t="s">
        <v>22</v>
      </c>
      <c r="D40" s="8" t="s">
        <v>88</v>
      </c>
      <c r="E40" s="18">
        <v>3419825</v>
      </c>
      <c r="F40" s="18">
        <v>10038457</v>
      </c>
      <c r="G40" s="18">
        <v>9663908</v>
      </c>
      <c r="H40" s="18">
        <f>G40*1.053</f>
        <v>10176095.124</v>
      </c>
      <c r="I40" s="18">
        <f>H40*1.051</f>
        <v>10695075.975324</v>
      </c>
      <c r="J40" s="18">
        <v>1</v>
      </c>
    </row>
    <row r="41" spans="1:10" s="5" customFormat="1" ht="45" hidden="1" outlineLevel="1">
      <c r="A41" s="12">
        <v>1217640</v>
      </c>
      <c r="B41" s="23" t="s">
        <v>46</v>
      </c>
      <c r="C41" s="16" t="s">
        <v>25</v>
      </c>
      <c r="D41" s="8" t="s">
        <v>51</v>
      </c>
      <c r="E41" s="18"/>
      <c r="F41" s="18"/>
      <c r="G41" s="18"/>
      <c r="H41" s="18"/>
      <c r="I41" s="18"/>
      <c r="J41" s="18">
        <v>1</v>
      </c>
    </row>
    <row r="42" spans="1:10" s="5" customFormat="1" ht="75" collapsed="1">
      <c r="A42" s="12">
        <v>1218110</v>
      </c>
      <c r="B42" s="23" t="s">
        <v>47</v>
      </c>
      <c r="C42" s="16" t="s">
        <v>26</v>
      </c>
      <c r="D42" s="8" t="s">
        <v>93</v>
      </c>
      <c r="E42" s="18">
        <v>29540</v>
      </c>
      <c r="F42" s="18">
        <v>24000</v>
      </c>
      <c r="G42" s="18">
        <v>49071</v>
      </c>
      <c r="H42" s="18">
        <f>G42*1.053</f>
        <v>51671.763</v>
      </c>
      <c r="I42" s="18">
        <f>H42*1.051</f>
        <v>54307.02291299999</v>
      </c>
      <c r="J42" s="18">
        <v>1</v>
      </c>
    </row>
    <row r="43" spans="1:10" s="5" customFormat="1" ht="15">
      <c r="A43" s="9"/>
      <c r="B43" s="12" t="s">
        <v>1</v>
      </c>
      <c r="C43" s="9"/>
      <c r="D43" s="9"/>
      <c r="E43" s="18">
        <f>SUM(E30:E42)</f>
        <v>19422966</v>
      </c>
      <c r="F43" s="18">
        <f>SUM(F30:F42)</f>
        <v>43204480</v>
      </c>
      <c r="G43" s="18">
        <f>SUM(G30:G42)</f>
        <v>56429765</v>
      </c>
      <c r="H43" s="18">
        <f>ROUND(G43*1.053,0)</f>
        <v>59420543</v>
      </c>
      <c r="I43" s="18">
        <f>ROUND(H43*1.053,0)</f>
        <v>62569832</v>
      </c>
      <c r="J43" s="18"/>
    </row>
    <row r="44" s="5" customFormat="1" ht="20.25" customHeight="1"/>
    <row r="45" spans="1:10" s="5" customFormat="1" ht="15.75" customHeight="1" outlineLevel="1">
      <c r="A45" s="36" t="s">
        <v>72</v>
      </c>
      <c r="B45" s="36"/>
      <c r="C45" s="36"/>
      <c r="D45" s="36"/>
      <c r="E45" s="36"/>
      <c r="F45" s="36"/>
      <c r="G45" s="36"/>
      <c r="H45" s="36"/>
      <c r="I45" s="36"/>
      <c r="J45" s="36"/>
    </row>
    <row r="46" spans="6:10" s="5" customFormat="1" ht="15" customHeight="1" outlineLevel="1">
      <c r="F46" s="6"/>
      <c r="G46" s="6"/>
      <c r="H46" s="6"/>
      <c r="I46" s="19" t="s">
        <v>0</v>
      </c>
      <c r="J46" s="7"/>
    </row>
    <row r="47" spans="1:10" s="5" customFormat="1" ht="112.5" customHeight="1" outlineLevel="1">
      <c r="A47" s="17" t="str">
        <f>A28</f>
        <v>Код Програмної класифікації видатків та кредитування місцевого бюджету</v>
      </c>
      <c r="B47" s="8" t="str">
        <f>B28</f>
        <v>Код Типової програмної класифікації видатків та кредитування місцевого бюджету</v>
      </c>
      <c r="C47" s="8" t="str">
        <f>C28</f>
        <v>Код функціональної класифікації видатків та кредитування бюджету</v>
      </c>
      <c r="D47" s="8" t="str">
        <f>D28</f>
        <v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v>
      </c>
      <c r="E47" s="8" t="s">
        <v>67</v>
      </c>
      <c r="F47" s="8" t="s">
        <v>68</v>
      </c>
      <c r="G47" s="8" t="s">
        <v>71</v>
      </c>
      <c r="H47" s="8" t="s">
        <v>28</v>
      </c>
      <c r="I47" s="8" t="s">
        <v>70</v>
      </c>
      <c r="J47" s="22" t="s">
        <v>35</v>
      </c>
    </row>
    <row r="48" spans="1:10" s="5" customFormat="1" ht="15" outlineLevel="1">
      <c r="A48" s="12">
        <v>1</v>
      </c>
      <c r="B48" s="12">
        <v>2</v>
      </c>
      <c r="C48" s="12">
        <v>3</v>
      </c>
      <c r="D48" s="12">
        <v>4</v>
      </c>
      <c r="E48" s="12">
        <v>5</v>
      </c>
      <c r="F48" s="12">
        <v>6</v>
      </c>
      <c r="G48" s="12">
        <v>7</v>
      </c>
      <c r="H48" s="12">
        <v>8</v>
      </c>
      <c r="I48" s="12">
        <v>9</v>
      </c>
      <c r="J48" s="12">
        <v>10</v>
      </c>
    </row>
    <row r="49" spans="1:10" s="5" customFormat="1" ht="60" hidden="1" outlineLevel="1">
      <c r="A49" s="12">
        <v>1210160</v>
      </c>
      <c r="B49" s="23" t="s">
        <v>36</v>
      </c>
      <c r="C49" s="16" t="s">
        <v>17</v>
      </c>
      <c r="D49" s="8" t="s">
        <v>48</v>
      </c>
      <c r="E49" s="18"/>
      <c r="F49" s="18">
        <v>181963</v>
      </c>
      <c r="G49" s="18"/>
      <c r="H49" s="18"/>
      <c r="I49" s="18"/>
      <c r="J49" s="18">
        <v>1</v>
      </c>
    </row>
    <row r="50" spans="1:10" s="5" customFormat="1" ht="75" outlineLevel="2">
      <c r="A50" s="12">
        <v>1216013</v>
      </c>
      <c r="B50" s="8">
        <v>6013</v>
      </c>
      <c r="C50" s="16" t="s">
        <v>19</v>
      </c>
      <c r="D50" s="8" t="s">
        <v>82</v>
      </c>
      <c r="E50" s="18">
        <v>2988500</v>
      </c>
      <c r="F50" s="18">
        <v>1247241</v>
      </c>
      <c r="G50" s="18">
        <v>3559225</v>
      </c>
      <c r="H50" s="18">
        <f aca="true" t="shared" si="2" ref="H50:H60">G50*1.053</f>
        <v>3747863.925</v>
      </c>
      <c r="I50" s="18">
        <f aca="true" t="shared" si="3" ref="I50:I60">H50*1.051</f>
        <v>3939004.9851749996</v>
      </c>
      <c r="J50" s="18">
        <v>1</v>
      </c>
    </row>
    <row r="51" spans="1:10" s="5" customFormat="1" ht="60" hidden="1" outlineLevel="1">
      <c r="A51" s="12">
        <v>1216015</v>
      </c>
      <c r="B51" s="8">
        <v>6015</v>
      </c>
      <c r="C51" s="16" t="str">
        <f>C50</f>
        <v>0620</v>
      </c>
      <c r="D51" s="8" t="s">
        <v>49</v>
      </c>
      <c r="E51" s="18">
        <v>999439</v>
      </c>
      <c r="F51" s="18">
        <v>2511172</v>
      </c>
      <c r="G51" s="18"/>
      <c r="H51" s="18">
        <f t="shared" si="2"/>
        <v>0</v>
      </c>
      <c r="I51" s="18">
        <f t="shared" si="3"/>
        <v>0</v>
      </c>
      <c r="J51" s="18">
        <v>1</v>
      </c>
    </row>
    <row r="52" spans="1:10" s="5" customFormat="1" ht="60" hidden="1" outlineLevel="1">
      <c r="A52" s="12">
        <v>1216017</v>
      </c>
      <c r="B52" s="8">
        <v>6017</v>
      </c>
      <c r="C52" s="16" t="str">
        <f>C51</f>
        <v>0620</v>
      </c>
      <c r="D52" s="8" t="s">
        <v>50</v>
      </c>
      <c r="E52" s="18">
        <v>980330</v>
      </c>
      <c r="F52" s="18">
        <v>2380477</v>
      </c>
      <c r="G52" s="18"/>
      <c r="H52" s="18">
        <f t="shared" si="2"/>
        <v>0</v>
      </c>
      <c r="I52" s="18">
        <f t="shared" si="3"/>
        <v>0</v>
      </c>
      <c r="J52" s="18">
        <v>1</v>
      </c>
    </row>
    <row r="53" spans="1:10" s="5" customFormat="1" ht="75" outlineLevel="2">
      <c r="A53" s="12">
        <v>1216017</v>
      </c>
      <c r="B53" s="8">
        <v>6017</v>
      </c>
      <c r="C53" s="16" t="str">
        <f>C52</f>
        <v>0620</v>
      </c>
      <c r="D53" s="8" t="s">
        <v>84</v>
      </c>
      <c r="E53" s="18">
        <v>980330</v>
      </c>
      <c r="F53" s="18">
        <v>2380477</v>
      </c>
      <c r="G53" s="18">
        <f>1037500+101700</f>
        <v>1139200</v>
      </c>
      <c r="H53" s="18">
        <f t="shared" si="2"/>
        <v>1199577.5999999999</v>
      </c>
      <c r="I53" s="18">
        <f t="shared" si="3"/>
        <v>1260756.0575999997</v>
      </c>
      <c r="J53" s="18">
        <v>1</v>
      </c>
    </row>
    <row r="54" spans="1:10" s="5" customFormat="1" ht="230.25" customHeight="1" hidden="1" outlineLevel="2">
      <c r="A54" s="12">
        <v>1216017</v>
      </c>
      <c r="B54" s="8">
        <v>6017</v>
      </c>
      <c r="C54" s="16" t="str">
        <f>C53</f>
        <v>0620</v>
      </c>
      <c r="D54" s="8" t="s">
        <v>50</v>
      </c>
      <c r="E54" s="18">
        <v>980330</v>
      </c>
      <c r="F54" s="18">
        <v>2380477</v>
      </c>
      <c r="G54" s="18"/>
      <c r="H54" s="18">
        <f t="shared" si="2"/>
        <v>0</v>
      </c>
      <c r="I54" s="18">
        <f t="shared" si="3"/>
        <v>0</v>
      </c>
      <c r="J54" s="18">
        <v>1</v>
      </c>
    </row>
    <row r="55" spans="1:10" s="5" customFormat="1" ht="60" outlineLevel="2">
      <c r="A55" s="12">
        <v>1216030</v>
      </c>
      <c r="B55" s="8">
        <v>6030</v>
      </c>
      <c r="C55" s="16" t="str">
        <f>C54</f>
        <v>0620</v>
      </c>
      <c r="D55" s="8" t="s">
        <v>85</v>
      </c>
      <c r="E55" s="18">
        <v>198000</v>
      </c>
      <c r="F55" s="18">
        <v>453180</v>
      </c>
      <c r="G55" s="18">
        <v>182000</v>
      </c>
      <c r="H55" s="18">
        <f t="shared" si="2"/>
        <v>191646</v>
      </c>
      <c r="I55" s="18">
        <f t="shared" si="3"/>
        <v>201419.946</v>
      </c>
      <c r="J55" s="18">
        <v>1</v>
      </c>
    </row>
    <row r="56" spans="1:10" s="5" customFormat="1" ht="75" outlineLevel="2">
      <c r="A56" s="12">
        <v>1217310</v>
      </c>
      <c r="B56" s="8">
        <v>7310</v>
      </c>
      <c r="C56" s="16" t="s">
        <v>76</v>
      </c>
      <c r="D56" s="8" t="s">
        <v>89</v>
      </c>
      <c r="E56" s="18">
        <v>0</v>
      </c>
      <c r="F56" s="18">
        <v>0</v>
      </c>
      <c r="G56" s="18">
        <v>1836641</v>
      </c>
      <c r="H56" s="18">
        <f t="shared" si="2"/>
        <v>1933982.973</v>
      </c>
      <c r="I56" s="18">
        <f t="shared" si="3"/>
        <v>2032616.104623</v>
      </c>
      <c r="J56" s="18">
        <v>1</v>
      </c>
    </row>
    <row r="57" spans="1:10" s="5" customFormat="1" ht="90" outlineLevel="1">
      <c r="A57" s="12">
        <v>1217461</v>
      </c>
      <c r="B57" s="8">
        <v>7461</v>
      </c>
      <c r="C57" s="16" t="s">
        <v>22</v>
      </c>
      <c r="D57" s="8" t="s">
        <v>94</v>
      </c>
      <c r="E57" s="18">
        <v>2516619</v>
      </c>
      <c r="F57" s="18">
        <v>4089501</v>
      </c>
      <c r="G57" s="18">
        <v>3350000</v>
      </c>
      <c r="H57" s="18">
        <f t="shared" si="2"/>
        <v>3527550</v>
      </c>
      <c r="I57" s="18">
        <f t="shared" si="3"/>
        <v>3707455.05</v>
      </c>
      <c r="J57" s="18">
        <v>1</v>
      </c>
    </row>
    <row r="58" spans="1:10" s="5" customFormat="1" ht="75" outlineLevel="1">
      <c r="A58" s="12">
        <v>1217670</v>
      </c>
      <c r="B58" s="8">
        <v>7670</v>
      </c>
      <c r="C58" s="16" t="s">
        <v>27</v>
      </c>
      <c r="D58" s="8" t="s">
        <v>90</v>
      </c>
      <c r="E58" s="18">
        <v>1000000</v>
      </c>
      <c r="F58" s="18">
        <v>3612420</v>
      </c>
      <c r="G58" s="18">
        <f>13552494-12000</f>
        <v>13540494</v>
      </c>
      <c r="H58" s="18">
        <f t="shared" si="2"/>
        <v>14258140.182</v>
      </c>
      <c r="I58" s="18">
        <f t="shared" si="3"/>
        <v>14985305.331282</v>
      </c>
      <c r="J58" s="18">
        <v>1</v>
      </c>
    </row>
    <row r="59" spans="1:10" s="5" customFormat="1" ht="75" outlineLevel="2">
      <c r="A59" s="12">
        <v>1218311</v>
      </c>
      <c r="B59" s="8">
        <v>8311</v>
      </c>
      <c r="C59" s="16" t="s">
        <v>23</v>
      </c>
      <c r="D59" s="8" t="s">
        <v>91</v>
      </c>
      <c r="E59" s="18">
        <v>18282</v>
      </c>
      <c r="F59" s="18">
        <v>75200</v>
      </c>
      <c r="G59" s="18">
        <v>53000</v>
      </c>
      <c r="H59" s="18">
        <f t="shared" si="2"/>
        <v>55809</v>
      </c>
      <c r="I59" s="18">
        <f t="shared" si="3"/>
        <v>58655.259</v>
      </c>
      <c r="J59" s="18">
        <v>1</v>
      </c>
    </row>
    <row r="60" spans="1:10" s="5" customFormat="1" ht="75" outlineLevel="2">
      <c r="A60" s="12">
        <v>1218313</v>
      </c>
      <c r="B60" s="8">
        <v>8313</v>
      </c>
      <c r="C60" s="16" t="s">
        <v>24</v>
      </c>
      <c r="D60" s="8" t="s">
        <v>92</v>
      </c>
      <c r="E60" s="18">
        <v>23500</v>
      </c>
      <c r="F60" s="18">
        <v>0</v>
      </c>
      <c r="G60" s="18">
        <v>52000</v>
      </c>
      <c r="H60" s="18">
        <f t="shared" si="2"/>
        <v>54756</v>
      </c>
      <c r="I60" s="18">
        <f t="shared" si="3"/>
        <v>57548.556</v>
      </c>
      <c r="J60" s="18">
        <v>1</v>
      </c>
    </row>
    <row r="61" spans="1:10" s="5" customFormat="1" ht="15" customHeight="1" outlineLevel="1">
      <c r="A61" s="9"/>
      <c r="B61" s="12" t="s">
        <v>1</v>
      </c>
      <c r="C61" s="9"/>
      <c r="D61" s="9"/>
      <c r="E61" s="18">
        <f>E50+E53+E55+E56+E58+E59+E60+E57</f>
        <v>7725231</v>
      </c>
      <c r="F61" s="18">
        <f>F50+F53+F55+F56+F58+F59+F60+F57</f>
        <v>11858019</v>
      </c>
      <c r="G61" s="18">
        <f>G50+G53+G55+G56+G58+G59+G60+G57</f>
        <v>23712560</v>
      </c>
      <c r="H61" s="18">
        <f>H50+H53+H55+H56+H58+H59+H60+H57</f>
        <v>24969325.68</v>
      </c>
      <c r="I61" s="18">
        <f>I50+I53+I55+I56+I58+I59+I60+I57</f>
        <v>26242761.28968</v>
      </c>
      <c r="J61" s="18"/>
    </row>
    <row r="62" s="5" customFormat="1" ht="15" customHeight="1"/>
    <row r="63" spans="1:10" s="5" customFormat="1" ht="30.75" customHeight="1">
      <c r="A63" s="4"/>
      <c r="B63" s="15" t="s">
        <v>10</v>
      </c>
      <c r="C63" s="15"/>
      <c r="D63" s="15"/>
      <c r="E63" s="31" t="s">
        <v>15</v>
      </c>
      <c r="F63" s="31"/>
      <c r="G63" s="43" t="s">
        <v>14</v>
      </c>
      <c r="H63" s="43"/>
      <c r="I63" s="43"/>
      <c r="J63" s="10"/>
    </row>
    <row r="64" spans="1:9" s="5" customFormat="1" ht="15">
      <c r="A64" s="4"/>
      <c r="B64" s="11"/>
      <c r="C64" s="4"/>
      <c r="D64" s="4"/>
      <c r="E64" s="31" t="s">
        <v>2</v>
      </c>
      <c r="F64" s="31"/>
      <c r="G64" s="13"/>
      <c r="H64" s="14" t="s">
        <v>3</v>
      </c>
      <c r="I64" s="13"/>
    </row>
    <row r="65" spans="1:4" s="5" customFormat="1" ht="19.5" customHeight="1">
      <c r="A65" s="4"/>
      <c r="B65" s="11"/>
      <c r="C65" s="4"/>
      <c r="D65" s="4"/>
    </row>
    <row r="66" spans="1:9" s="5" customFormat="1" ht="20.25">
      <c r="A66" s="4"/>
      <c r="B66" s="2" t="s">
        <v>64</v>
      </c>
      <c r="C66" s="4"/>
      <c r="D66" s="4"/>
      <c r="E66" s="31" t="s">
        <v>15</v>
      </c>
      <c r="F66" s="31"/>
      <c r="G66" s="32" t="s">
        <v>65</v>
      </c>
      <c r="H66" s="32"/>
      <c r="I66" s="32"/>
    </row>
    <row r="67" spans="1:9" s="5" customFormat="1" ht="15" customHeight="1">
      <c r="A67" s="4"/>
      <c r="B67" s="11"/>
      <c r="C67" s="4"/>
      <c r="D67" s="4"/>
      <c r="E67" s="31" t="s">
        <v>2</v>
      </c>
      <c r="F67" s="31"/>
      <c r="G67" s="33" t="s">
        <v>3</v>
      </c>
      <c r="H67" s="33"/>
      <c r="I67" s="33"/>
    </row>
    <row r="68" spans="1:4" s="5" customFormat="1" ht="15">
      <c r="A68" s="4"/>
      <c r="B68" s="4"/>
      <c r="C68" s="4"/>
      <c r="D68" s="4"/>
    </row>
    <row r="69" spans="1:9" s="5" customFormat="1" ht="20.25">
      <c r="A69" s="4"/>
      <c r="B69" s="29" t="s">
        <v>74</v>
      </c>
      <c r="C69" s="29"/>
      <c r="D69" s="29"/>
      <c r="E69" s="31" t="s">
        <v>15</v>
      </c>
      <c r="F69" s="31"/>
      <c r="G69" s="32" t="s">
        <v>75</v>
      </c>
      <c r="H69" s="32"/>
      <c r="I69" s="32"/>
    </row>
    <row r="70" spans="1:9" s="5" customFormat="1" ht="15">
      <c r="A70" s="4"/>
      <c r="B70" s="29"/>
      <c r="C70" s="29"/>
      <c r="D70" s="29"/>
      <c r="E70" s="31" t="s">
        <v>2</v>
      </c>
      <c r="F70" s="31"/>
      <c r="G70" s="33" t="s">
        <v>3</v>
      </c>
      <c r="H70" s="33"/>
      <c r="I70" s="33"/>
    </row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</sheetData>
  <sheetProtection/>
  <mergeCells count="37">
    <mergeCell ref="A16:J16"/>
    <mergeCell ref="G5:H5"/>
    <mergeCell ref="G6:H6"/>
    <mergeCell ref="G1:H1"/>
    <mergeCell ref="G2:H2"/>
    <mergeCell ref="G3:H3"/>
    <mergeCell ref="G4:H4"/>
    <mergeCell ref="F11:G11"/>
    <mergeCell ref="A14:H14"/>
    <mergeCell ref="E67:F67"/>
    <mergeCell ref="G67:I67"/>
    <mergeCell ref="E64:F64"/>
    <mergeCell ref="B8:G8"/>
    <mergeCell ref="A13:F13"/>
    <mergeCell ref="A26:I26"/>
    <mergeCell ref="E63:F63"/>
    <mergeCell ref="G63:I63"/>
    <mergeCell ref="A11:E11"/>
    <mergeCell ref="F10:G10"/>
    <mergeCell ref="A45:J45"/>
    <mergeCell ref="A18:D18"/>
    <mergeCell ref="A19:D19"/>
    <mergeCell ref="A20:J20"/>
    <mergeCell ref="A21:D21"/>
    <mergeCell ref="A22:D22"/>
    <mergeCell ref="A24:D24"/>
    <mergeCell ref="A23:D23"/>
    <mergeCell ref="B69:D70"/>
    <mergeCell ref="A10:E10"/>
    <mergeCell ref="E69:F69"/>
    <mergeCell ref="G69:I69"/>
    <mergeCell ref="E70:F70"/>
    <mergeCell ref="G70:I70"/>
    <mergeCell ref="I10:J10"/>
    <mergeCell ref="E66:F66"/>
    <mergeCell ref="G66:I66"/>
    <mergeCell ref="I11:J11"/>
  </mergeCells>
  <printOptions/>
  <pageMargins left="0.22" right="0.23" top="0.32" bottom="0.35433070866141736" header="0.31496062992125984" footer="0.31496062992125984"/>
  <pageSetup fitToHeight="3" horizontalDpi="600" verticalDpi="600" orientation="landscape" paperSize="9" scale="76" r:id="rId1"/>
  <rowBreaks count="3" manualBreakCount="3">
    <brk id="30" max="9" man="1"/>
    <brk id="40" max="9" man="1"/>
    <brk id="5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Alevtina</cp:lastModifiedBy>
  <cp:lastPrinted>2020-11-17T11:24:06Z</cp:lastPrinted>
  <dcterms:created xsi:type="dcterms:W3CDTF">2018-10-26T08:52:08Z</dcterms:created>
  <dcterms:modified xsi:type="dcterms:W3CDTF">2020-11-23T09:02:46Z</dcterms:modified>
  <cp:category/>
  <cp:version/>
  <cp:contentType/>
  <cp:contentStatus/>
</cp:coreProperties>
</file>