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ний запит -Додатковий  ві" sheetId="1" r:id="rId1"/>
  </sheets>
  <definedNames>
    <definedName name="_xlnm.Print_Area" localSheetId="0">'Бюджетний запит -Додатковий  ві'!$A$1:$O$89</definedName>
  </definedNames>
  <calcPr fullCalcOnLoad="1"/>
</workbook>
</file>

<file path=xl/sharedStrings.xml><?xml version="1.0" encoding="utf-8"?>
<sst xmlns="http://schemas.openxmlformats.org/spreadsheetml/2006/main" count="163" uniqueCount="98">
  <si>
    <t>(найменування головного розпорядника коштів місцевого бюджету)</t>
  </si>
  <si>
    <t>(найменування відповідального виконавця)</t>
  </si>
  <si>
    <t>4. Додаткові витрати місцевого бюджету:</t>
  </si>
  <si>
    <t>Код Економічної класифікації
видатків бюджету / код Класифікації
кредитування бюджету</t>
  </si>
  <si>
    <t>Найменування</t>
  </si>
  <si>
    <t>граничний обсяг</t>
  </si>
  <si>
    <t>1</t>
  </si>
  <si>
    <t>2</t>
  </si>
  <si>
    <t>3</t>
  </si>
  <si>
    <t>4</t>
  </si>
  <si>
    <t>5</t>
  </si>
  <si>
    <t>6</t>
  </si>
  <si>
    <t>7</t>
  </si>
  <si>
    <t/>
  </si>
  <si>
    <t>УСЬОГО</t>
  </si>
  <si>
    <t>Зміна результативних показників, які характеризують виконання бюджетної програми/підпрограми, у разі передбачення додаткових коштів</t>
  </si>
  <si>
    <t>№
з/п</t>
  </si>
  <si>
    <t>Одиниця виміру</t>
  </si>
  <si>
    <t>Джерело інформації</t>
  </si>
  <si>
    <t>індикативні прогнозні показники</t>
  </si>
  <si>
    <t>Зміна результативних показників бюджетної програми/підпрограми у разі передбачення додаткових коштів:</t>
  </si>
  <si>
    <t>Показники</t>
  </si>
  <si>
    <t>8</t>
  </si>
  <si>
    <t>Начальник управління</t>
  </si>
  <si>
    <t>Сахань В.Г.</t>
  </si>
  <si>
    <t>(підпис)</t>
  </si>
  <si>
    <t>(прізвище та ініціали)</t>
  </si>
  <si>
    <t>Начальник відділу планування та економічного аналізу</t>
  </si>
  <si>
    <t>Єрьоменко О.В.</t>
  </si>
  <si>
    <t>необхідно додатково (+)</t>
  </si>
  <si>
    <t>продукту</t>
  </si>
  <si>
    <t>ефективності</t>
  </si>
  <si>
    <t>якості</t>
  </si>
  <si>
    <t>(грн)</t>
  </si>
  <si>
    <t>грн.</t>
  </si>
  <si>
    <t>2) додаткові витрати на  2020-2021 роки за бюджетними програмами/підпрограмами:</t>
  </si>
  <si>
    <t>2021 рік (прогноз)</t>
  </si>
  <si>
    <t>2021 рік (прогноз) в межах доведених індикативних прогнозних показників</t>
  </si>
  <si>
    <t>2021 рік (прогноз) зміни у разі передбачення додаткових коштів</t>
  </si>
  <si>
    <t>розрахунково</t>
  </si>
  <si>
    <t>від.</t>
  </si>
  <si>
    <t xml:space="preserve">ЗАТВЕРДЖЕНО
Наказ Міністерства фінансів України
17 липня 2015 року № 648
(у редакції наказу
Міністерства фінансів України
від 17 липня 2018 року № 617)
</t>
  </si>
  <si>
    <t>БЮДЖЕТНИЙ ЗАПИТ НА 2020 – 2022 РОКИ додатковий ( Форма 2020-3 )</t>
  </si>
  <si>
    <t>03364197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</si>
  <si>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</si>
  <si>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</si>
  <si>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</si>
  <si>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</si>
  <si>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</si>
  <si>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</si>
  <si>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</si>
  <si>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</si>
  <si>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1) додаткові витрати на 2020 (плановий) рік  за бюджетними програмами/підпрограмами: </t>
  </si>
  <si>
    <t>2018 рік
(звіт)</t>
  </si>
  <si>
    <t>2019 рік
(затверджено)</t>
  </si>
  <si>
    <t>2020 рік (проект)</t>
  </si>
  <si>
    <t>Обґрунтування необхідності додаткових коштів на 2020 рік</t>
  </si>
  <si>
    <t>2020 рік (проект) в межах доведених граничних обсягів</t>
  </si>
  <si>
    <t>2020 рік (проект) зміни у разі виділення додаткових коштів</t>
  </si>
  <si>
    <t>2022 рік (прогноз)</t>
  </si>
  <si>
    <t>Обґрунтування необхідності додаткових коштів на 2021-2022 роки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</si>
  <si>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</si>
  <si>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</si>
  <si>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Головний спеціаліст відділу планування та економічного аналізу</t>
  </si>
  <si>
    <t>Кримченко К.В.</t>
  </si>
  <si>
    <t>3.   1217461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</si>
  <si>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</si>
  <si>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</si>
  <si>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Субсидії та поточні трансферти підприємствам (установам, організаціям)</t>
  </si>
  <si>
    <t>Утримання автошляхів</t>
  </si>
  <si>
    <t>Забезпечення утримання об'єктів транспортної інфраструктури</t>
  </si>
  <si>
    <t>протяжність утримання доріг</t>
  </si>
  <si>
    <t>середні витрати на утримання 1 км доріг</t>
  </si>
  <si>
    <t>динаміка кількості автодоріг, що утримуються, порівняно з попереднім роком</t>
  </si>
  <si>
    <t>км</t>
  </si>
  <si>
    <t>перелік доріг</t>
  </si>
  <si>
    <t>Проведення поточного ремонту об'єктів транспортної інфраструктури</t>
  </si>
  <si>
    <t>затрат</t>
  </si>
  <si>
    <t>площа вулично-дорожньої мережі, всього</t>
  </si>
  <si>
    <t>поточний ремонт асфальтобетонного покриття</t>
  </si>
  <si>
    <t>поточний ремонт автодоріг в т.ч.</t>
  </si>
  <si>
    <t>тис.кв.м.</t>
  </si>
  <si>
    <t>рішення міської ради</t>
  </si>
  <si>
    <t>перелік автомобільних доріг</t>
  </si>
  <si>
    <t>план робіт</t>
  </si>
  <si>
    <t>Забезпечення безпеки дорожнього руху</t>
  </si>
  <si>
    <r>
      <t xml:space="preserve">Наслідки у разі, якщо додаткові кошти не будуть передбачені у 2020–2021 роках, та альтернативні заходи, яких необхідно вжити для забезпечення виконання бюджетної програми: </t>
    </r>
  </si>
  <si>
    <t>площа вулично-дорожньої мережі, на яких планується провести поточний ремонт асфальобетонного покриття</t>
  </si>
  <si>
    <t>середня вартість 1 кв. м поточного ремонту вулично-дорожньої мережі</t>
  </si>
  <si>
    <t>динаміка відремонтованої за рахунок поточного ремонту (асфальтобетонного покриття) площі вулично-дорожної мережі порівняно з попереднім роком</t>
  </si>
  <si>
    <t>кількіть дорожніх знаків, які плунуються встановити</t>
  </si>
  <si>
    <t>середня вартість 1 дорожнього знаку</t>
  </si>
  <si>
    <t>динаміка встановлених дорожніх знаків до запланованої кількості</t>
  </si>
  <si>
    <t>встановлення дорожніх знаків</t>
  </si>
  <si>
    <t>1.Управління житлово-комунального господарства військово-цивільної адміністрації міста Лисичанськ Луганської області</t>
  </si>
  <si>
    <t>2. Управління житлово-комунального господарства військово-цивільної адміністрації міста Лисичанськ Луганської області</t>
  </si>
  <si>
    <t>На підставі листів КП "Лисичанський Шляхрембуд" від 09.11.2020 №01/02-2, з метою забезпечення безпеки дорожнього руху транспортних засобів та уникнення аварійних ситуацій на міських автошляхах, виконання Програми розвитку ЖКГ та благоустрою м. Лисичанська на 2020 рік</t>
  </si>
  <si>
    <r>
      <t xml:space="preserve"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програми/підпрограми: </t>
    </r>
    <r>
      <rPr>
        <sz val="9"/>
        <rFont val="Times New Roman"/>
        <family val="1"/>
      </rPr>
      <t>підвищення рівня небезпеки дорожнього руху, погіршення стану автодоріг через несвоєчасне очищення проїзжої частини дороги від снігу, альтернатива відсутня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</si>
</sst>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;;"/>
    <numFmt numFmtId="182" formatCode="#0.0"/>
    <numFmt numFmtId="183" formatCode="#0"/>
    <numFmt numFmtId="184" formatCode="#,##0.0"/>
    <numFmt numFmtId="185" formatCode="0.0"/>
    <numFmt numFmtId="186" formatCode="0.000"/>
    <numFmt numFmtId="187" formatCode="0.0000"/>
    <numFmt numFmtId="188" formatCode="0.00000"/>
    <numFmt numFmtId="189" formatCode="#0.000"/>
    <numFmt numFmtId="190" formatCode="#0.0000"/>
    <numFmt numFmtId="191" formatCode="#0.00000"/>
    <numFmt numFmtId="192" formatCode="#0.000000"/>
    <numFmt numFmtId="193" formatCode="#,##0.000"/>
    <numFmt numFmtId="194" formatCode="#,##0.0000"/>
  </numFmts>
  <fonts count="4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7"/>
      <name val="Times New Roman"/>
      <family val="1"/>
    </font>
    <font>
      <sz val="8"/>
      <color indexed="9"/>
      <name val="Times New Roman"/>
      <family val="1"/>
    </font>
    <font>
      <sz val="7"/>
      <color indexed="9"/>
      <name val="Times New Roman"/>
      <family val="1"/>
    </font>
    <font>
      <b/>
      <sz val="7"/>
      <color indexed="9"/>
      <name val="Times New Roman"/>
      <family val="1"/>
    </font>
    <font>
      <i/>
      <sz val="7"/>
      <color indexed="9"/>
      <name val="Times New Roman"/>
      <family val="1"/>
    </font>
    <font>
      <sz val="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center" wrapText="1"/>
      <protection/>
    </xf>
    <xf numFmtId="3" fontId="6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 applyProtection="1">
      <alignment horizontal="center" vertical="center" wrapText="1"/>
      <protection/>
    </xf>
    <xf numFmtId="3" fontId="10" fillId="0" borderId="0" xfId="0" applyNumberFormat="1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3" fontId="12" fillId="0" borderId="10" xfId="0" applyNumberFormat="1" applyFont="1" applyBorder="1" applyAlignment="1" applyProtection="1">
      <alignment horizontal="center" vertical="center" wrapText="1"/>
      <protection/>
    </xf>
    <xf numFmtId="3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33" fillId="0" borderId="0" xfId="0" applyNumberFormat="1" applyFont="1" applyBorder="1" applyAlignment="1">
      <alignment vertical="center" wrapText="1"/>
    </xf>
    <xf numFmtId="49" fontId="33" fillId="0" borderId="12" xfId="0" applyNumberFormat="1" applyFont="1" applyBorder="1" applyAlignment="1">
      <alignment vertical="center" wrapText="1"/>
    </xf>
    <xf numFmtId="0" fontId="9" fillId="0" borderId="0" xfId="0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top" wrapText="1"/>
      <protection/>
    </xf>
    <xf numFmtId="49" fontId="4" fillId="0" borderId="14" xfId="0" applyNumberFormat="1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vertical="top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top" wrapText="1"/>
      <protection/>
    </xf>
    <xf numFmtId="0" fontId="9" fillId="0" borderId="16" xfId="0" applyFont="1" applyBorder="1" applyAlignment="1" applyProtection="1">
      <alignment vertical="top" wrapText="1"/>
      <protection/>
    </xf>
    <xf numFmtId="3" fontId="35" fillId="0" borderId="10" xfId="0" applyNumberFormat="1" applyFont="1" applyBorder="1" applyAlignment="1" applyProtection="1">
      <alignment horizontal="center" vertical="center" wrapText="1"/>
      <protection/>
    </xf>
    <xf numFmtId="3" fontId="35" fillId="0" borderId="17" xfId="0" applyNumberFormat="1" applyFont="1" applyBorder="1" applyAlignment="1" applyProtection="1">
      <alignment horizontal="center" vertical="center" wrapText="1"/>
      <protection/>
    </xf>
    <xf numFmtId="0" fontId="36" fillId="0" borderId="18" xfId="0" applyFont="1" applyBorder="1" applyAlignment="1" applyProtection="1">
      <alignment vertical="center" wrapText="1"/>
      <protection/>
    </xf>
    <xf numFmtId="0" fontId="36" fillId="0" borderId="14" xfId="0" applyFont="1" applyBorder="1" applyAlignment="1" applyProtection="1">
      <alignment vertical="center" wrapText="1"/>
      <protection/>
    </xf>
    <xf numFmtId="0" fontId="36" fillId="0" borderId="19" xfId="0" applyFont="1" applyBorder="1" applyAlignment="1" applyProtection="1">
      <alignment vertical="center" wrapText="1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6" fillId="0" borderId="10" xfId="0" applyFont="1" applyBorder="1" applyAlignment="1" applyProtection="1">
      <alignment horizontal="center" vertical="center" wrapText="1"/>
      <protection/>
    </xf>
    <xf numFmtId="0" fontId="36" fillId="0" borderId="17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36" fillId="0" borderId="10" xfId="0" applyFont="1" applyBorder="1" applyAlignment="1" applyProtection="1">
      <alignment horizontal="left" vertical="center" wrapText="1"/>
      <protection/>
    </xf>
    <xf numFmtId="1" fontId="36" fillId="0" borderId="23" xfId="0" applyNumberFormat="1" applyFont="1" applyBorder="1" applyAlignment="1" applyProtection="1">
      <alignment horizontal="center" vertical="center" wrapText="1"/>
      <protection/>
    </xf>
    <xf numFmtId="1" fontId="36" fillId="0" borderId="24" xfId="0" applyNumberFormat="1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49" fontId="34" fillId="0" borderId="26" xfId="0" applyNumberFormat="1" applyFont="1" applyBorder="1" applyAlignment="1">
      <alignment horizontal="left" vertical="center" wrapText="1"/>
    </xf>
    <xf numFmtId="0" fontId="37" fillId="0" borderId="17" xfId="0" applyFont="1" applyBorder="1" applyAlignment="1" applyProtection="1">
      <alignment horizontal="left" vertical="center" wrapText="1"/>
      <protection/>
    </xf>
    <xf numFmtId="0" fontId="37" fillId="0" borderId="26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8" xfId="0" applyFont="1" applyBorder="1" applyAlignment="1" applyProtection="1">
      <alignment horizontal="left" vertical="center" wrapText="1"/>
      <protection/>
    </xf>
    <xf numFmtId="0" fontId="36" fillId="0" borderId="20" xfId="0" applyFont="1" applyBorder="1" applyAlignment="1" applyProtection="1">
      <alignment horizontal="center" vertical="center" wrapText="1"/>
      <protection/>
    </xf>
    <xf numFmtId="3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3" fontId="6" fillId="0" borderId="30" xfId="0" applyNumberFormat="1" applyFont="1" applyFill="1" applyBorder="1" applyAlignment="1" applyProtection="1">
      <alignment horizontal="center" vertical="center" wrapText="1"/>
      <protection/>
    </xf>
    <xf numFmtId="3" fontId="6" fillId="0" borderId="28" xfId="0" applyNumberFormat="1" applyFont="1" applyFill="1" applyBorder="1" applyAlignment="1" applyProtection="1">
      <alignment horizontal="center" vertical="center" wrapText="1"/>
      <protection/>
    </xf>
    <xf numFmtId="3" fontId="6" fillId="0" borderId="16" xfId="0" applyNumberFormat="1" applyFont="1" applyFill="1" applyBorder="1" applyAlignment="1" applyProtection="1">
      <alignment horizontal="center" vertical="center" wrapText="1"/>
      <protection/>
    </xf>
    <xf numFmtId="184" fontId="6" fillId="0" borderId="10" xfId="0" applyNumberFormat="1" applyFont="1" applyFill="1" applyBorder="1" applyAlignment="1" applyProtection="1">
      <alignment horizontal="center" vertical="center" wrapText="1"/>
      <protection/>
    </xf>
    <xf numFmtId="193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center" vertical="center" wrapText="1"/>
      <protection/>
    </xf>
    <xf numFmtId="0" fontId="35" fillId="0" borderId="17" xfId="0" applyFont="1" applyBorder="1" applyAlignment="1" applyProtection="1">
      <alignment horizontal="left" vertical="center" wrapText="1"/>
      <protection/>
    </xf>
    <xf numFmtId="0" fontId="35" fillId="0" borderId="29" xfId="0" applyFont="1" applyBorder="1" applyAlignment="1" applyProtection="1">
      <alignment horizontal="left" vertical="center" wrapText="1"/>
      <protection/>
    </xf>
    <xf numFmtId="3" fontId="35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9" fontId="34" fillId="0" borderId="17" xfId="0" applyNumberFormat="1" applyFont="1" applyBorder="1" applyAlignment="1">
      <alignment horizontal="left" vertical="center" wrapText="1"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3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3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14" fillId="0" borderId="11" xfId="0" applyFont="1" applyBorder="1" applyAlignment="1" applyProtection="1">
      <alignment horizontal="center" wrapText="1"/>
      <protection/>
    </xf>
    <xf numFmtId="0" fontId="11" fillId="0" borderId="27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4" fillId="0" borderId="33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4" fillId="0" borderId="33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 applyProtection="1">
      <alignment horizontal="center" vertical="top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3" fontId="36" fillId="0" borderId="23" xfId="0" applyNumberFormat="1" applyFont="1" applyBorder="1" applyAlignment="1" applyProtection="1">
      <alignment horizontal="center" vertical="center" wrapText="1"/>
      <protection/>
    </xf>
    <xf numFmtId="3" fontId="36" fillId="0" borderId="24" xfId="0" applyNumberFormat="1" applyFont="1" applyBorder="1" applyAlignment="1" applyProtection="1">
      <alignment horizontal="center" vertical="center" wrapText="1"/>
      <protection/>
    </xf>
    <xf numFmtId="3" fontId="36" fillId="0" borderId="20" xfId="0" applyNumberFormat="1" applyFont="1" applyBorder="1" applyAlignment="1" applyProtection="1">
      <alignment horizontal="center" vertical="center" wrapText="1"/>
      <protection/>
    </xf>
    <xf numFmtId="0" fontId="36" fillId="0" borderId="17" xfId="0" applyFont="1" applyBorder="1" applyAlignment="1" applyProtection="1">
      <alignment horizontal="left" vertical="center" wrapText="1"/>
      <protection/>
    </xf>
    <xf numFmtId="0" fontId="36" fillId="0" borderId="29" xfId="0" applyFont="1" applyBorder="1" applyAlignment="1" applyProtection="1">
      <alignment horizontal="left" vertical="center" wrapText="1"/>
      <protection/>
    </xf>
    <xf numFmtId="184" fontId="36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2" fillId="0" borderId="30" xfId="0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/>
    </xf>
    <xf numFmtId="0" fontId="12" fillId="0" borderId="32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184" fontId="6" fillId="0" borderId="20" xfId="0" applyNumberFormat="1" applyFont="1" applyFill="1" applyBorder="1" applyAlignment="1" applyProtection="1">
      <alignment horizontal="center" vertical="center" wrapText="1"/>
      <protection/>
    </xf>
    <xf numFmtId="3" fontId="13" fillId="0" borderId="10" xfId="0" applyNumberFormat="1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3" fontId="12" fillId="0" borderId="17" xfId="0" applyNumberFormat="1" applyFont="1" applyBorder="1" applyAlignment="1" applyProtection="1">
      <alignment horizontal="center" vertical="center" wrapText="1"/>
      <protection/>
    </xf>
    <xf numFmtId="3" fontId="12" fillId="0" borderId="29" xfId="0" applyNumberFormat="1" applyFont="1" applyBorder="1" applyAlignment="1" applyProtection="1">
      <alignment horizontal="center" vertical="center" wrapText="1"/>
      <protection/>
    </xf>
    <xf numFmtId="184" fontId="36" fillId="0" borderId="23" xfId="0" applyNumberFormat="1" applyFont="1" applyBorder="1" applyAlignment="1" applyProtection="1">
      <alignment horizontal="center" vertical="center" wrapText="1"/>
      <protection/>
    </xf>
    <xf numFmtId="184" fontId="36" fillId="0" borderId="24" xfId="0" applyNumberFormat="1" applyFont="1" applyBorder="1" applyAlignment="1" applyProtection="1">
      <alignment horizontal="center" vertical="center" wrapText="1"/>
      <protection/>
    </xf>
    <xf numFmtId="185" fontId="36" fillId="0" borderId="23" xfId="0" applyNumberFormat="1" applyFont="1" applyBorder="1" applyAlignment="1" applyProtection="1">
      <alignment horizontal="center" vertical="center" wrapText="1"/>
      <protection/>
    </xf>
    <xf numFmtId="185" fontId="36" fillId="0" borderId="24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3" fontId="36" fillId="0" borderId="35" xfId="0" applyNumberFormat="1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193" fontId="36" fillId="0" borderId="23" xfId="0" applyNumberFormat="1" applyFont="1" applyBorder="1" applyAlignment="1" applyProtection="1">
      <alignment horizontal="center" vertical="center" wrapText="1"/>
      <protection/>
    </xf>
    <xf numFmtId="193" fontId="36" fillId="0" borderId="35" xfId="0" applyNumberFormat="1" applyFont="1" applyBorder="1" applyAlignment="1" applyProtection="1">
      <alignment horizontal="center" vertical="center" wrapText="1"/>
      <protection/>
    </xf>
    <xf numFmtId="193" fontId="36" fillId="0" borderId="24" xfId="0" applyNumberFormat="1" applyFont="1" applyBorder="1" applyAlignment="1" applyProtection="1">
      <alignment horizontal="center" vertical="center" wrapText="1"/>
      <protection/>
    </xf>
    <xf numFmtId="184" fontId="36" fillId="0" borderId="35" xfId="0" applyNumberFormat="1" applyFont="1" applyBorder="1" applyAlignment="1" applyProtection="1">
      <alignment horizontal="center" vertical="center" wrapText="1"/>
      <protection/>
    </xf>
    <xf numFmtId="186" fontId="36" fillId="0" borderId="23" xfId="0" applyNumberFormat="1" applyFont="1" applyBorder="1" applyAlignment="1" applyProtection="1">
      <alignment horizontal="center" vertical="center" wrapText="1"/>
      <protection/>
    </xf>
    <xf numFmtId="186" fontId="36" fillId="0" borderId="24" xfId="0" applyNumberFormat="1" applyFont="1" applyBorder="1" applyAlignment="1" applyProtection="1">
      <alignment horizontal="center" vertical="center" wrapText="1"/>
      <protection/>
    </xf>
    <xf numFmtId="3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39" fillId="0" borderId="2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9"/>
  <sheetViews>
    <sheetView tabSelected="1" view="pageBreakPreview" zoomScale="130" zoomScaleNormal="130" zoomScaleSheetLayoutView="130" workbookViewId="0" topLeftCell="B55">
      <selection activeCell="B47" sqref="B47:N47"/>
    </sheetView>
  </sheetViews>
  <sheetFormatPr defaultColWidth="9.140625" defaultRowHeight="12.75" outlineLevelRow="2"/>
  <cols>
    <col min="1" max="1" width="8.8515625" style="5" hidden="1" customWidth="1"/>
    <col min="2" max="2" width="5.8515625" style="5" customWidth="1"/>
    <col min="3" max="3" width="6.8515625" style="5" customWidth="1"/>
    <col min="4" max="4" width="21.00390625" style="5" customWidth="1"/>
    <col min="5" max="7" width="11.7109375" style="5" customWidth="1"/>
    <col min="8" max="8" width="6.7109375" style="5" customWidth="1"/>
    <col min="9" max="9" width="5.00390625" style="5" customWidth="1"/>
    <col min="10" max="10" width="11.7109375" style="5" customWidth="1"/>
    <col min="11" max="11" width="14.140625" style="5" customWidth="1"/>
    <col min="12" max="12" width="5.421875" style="5" customWidth="1"/>
    <col min="13" max="13" width="4.8515625" style="5" customWidth="1"/>
    <col min="14" max="14" width="15.28125" style="5" customWidth="1"/>
    <col min="15" max="15" width="4.57421875" style="5" customWidth="1"/>
    <col min="16" max="16" width="6.8515625" style="5" customWidth="1"/>
    <col min="17" max="17" width="7.140625" style="5" customWidth="1"/>
    <col min="18" max="18" width="5.57421875" style="5" customWidth="1"/>
    <col min="19" max="16384" width="9.140625" style="5" customWidth="1"/>
  </cols>
  <sheetData>
    <row r="1" spans="1:16" ht="12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88" t="s">
        <v>41</v>
      </c>
      <c r="M1" s="88"/>
      <c r="N1" s="88"/>
      <c r="O1" s="88"/>
      <c r="P1" s="4"/>
    </row>
    <row r="2" spans="1:16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88"/>
      <c r="M2" s="88"/>
      <c r="N2" s="88"/>
      <c r="O2" s="88"/>
      <c r="P2" s="4"/>
    </row>
    <row r="3" spans="1:16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88"/>
      <c r="M3" s="88"/>
      <c r="N3" s="88"/>
      <c r="O3" s="88"/>
      <c r="P3" s="4"/>
    </row>
    <row r="4" spans="1:16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88"/>
      <c r="M4" s="88"/>
      <c r="N4" s="88"/>
      <c r="O4" s="88"/>
      <c r="P4" s="4"/>
    </row>
    <row r="5" spans="1:16" ht="12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88"/>
      <c r="M5" s="88"/>
      <c r="N5" s="88"/>
      <c r="O5" s="88"/>
      <c r="P5" s="4"/>
    </row>
    <row r="6" spans="1:16" ht="12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88"/>
      <c r="M6" s="88"/>
      <c r="N6" s="88"/>
      <c r="O6" s="88"/>
      <c r="P6" s="4"/>
    </row>
    <row r="7" spans="1:18" ht="14.25" customHeight="1">
      <c r="A7" s="4"/>
      <c r="B7" s="93" t="s">
        <v>42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4"/>
      <c r="P7" s="4"/>
      <c r="R7" s="6"/>
    </row>
    <row r="8" spans="1:16" ht="24" customHeight="1">
      <c r="A8" s="4"/>
      <c r="B8" s="89" t="s">
        <v>94</v>
      </c>
      <c r="C8" s="90"/>
      <c r="D8" s="90"/>
      <c r="E8" s="90"/>
      <c r="F8" s="90"/>
      <c r="G8" s="90"/>
      <c r="H8" s="90"/>
      <c r="I8" s="90"/>
      <c r="J8" s="90"/>
      <c r="K8" s="91">
        <v>12</v>
      </c>
      <c r="L8" s="91"/>
      <c r="M8" s="17"/>
      <c r="N8" s="18" t="s">
        <v>43</v>
      </c>
      <c r="O8" s="4"/>
      <c r="P8" s="4"/>
    </row>
    <row r="9" spans="1:16" ht="27.75" customHeight="1">
      <c r="A9" s="4"/>
      <c r="B9" s="94" t="s">
        <v>0</v>
      </c>
      <c r="C9" s="94"/>
      <c r="D9" s="94"/>
      <c r="E9" s="94"/>
      <c r="F9" s="94"/>
      <c r="G9" s="94"/>
      <c r="H9" s="94"/>
      <c r="I9" s="94"/>
      <c r="J9" s="94"/>
      <c r="K9" s="92" t="s">
        <v>44</v>
      </c>
      <c r="L9" s="92"/>
      <c r="M9" s="19"/>
      <c r="N9" s="15" t="s">
        <v>45</v>
      </c>
      <c r="O9" s="4"/>
      <c r="P9" s="4"/>
    </row>
    <row r="10" spans="1:16" ht="25.5" customHeight="1">
      <c r="A10" s="4"/>
      <c r="B10" s="106" t="s">
        <v>95</v>
      </c>
      <c r="C10" s="106"/>
      <c r="D10" s="106"/>
      <c r="E10" s="106"/>
      <c r="F10" s="106"/>
      <c r="G10" s="106"/>
      <c r="H10" s="106"/>
      <c r="I10" s="106"/>
      <c r="J10" s="89"/>
      <c r="K10" s="91">
        <v>121</v>
      </c>
      <c r="L10" s="91"/>
      <c r="M10" s="20"/>
      <c r="N10" s="18" t="s">
        <v>43</v>
      </c>
      <c r="O10" s="4"/>
      <c r="P10" s="4"/>
    </row>
    <row r="11" spans="1:16" ht="42" customHeight="1">
      <c r="A11" s="4"/>
      <c r="B11" s="112" t="s">
        <v>1</v>
      </c>
      <c r="C11" s="112"/>
      <c r="D11" s="112"/>
      <c r="E11" s="112"/>
      <c r="F11" s="112"/>
      <c r="G11" s="112"/>
      <c r="H11" s="112"/>
      <c r="I11" s="112"/>
      <c r="J11" s="112"/>
      <c r="K11" s="83" t="s">
        <v>46</v>
      </c>
      <c r="L11" s="83"/>
      <c r="M11" s="21"/>
      <c r="N11" s="15" t="s">
        <v>45</v>
      </c>
      <c r="O11" s="4"/>
      <c r="P11" s="4"/>
    </row>
    <row r="12" spans="1:16" ht="30.75" customHeight="1">
      <c r="A12" s="4"/>
      <c r="B12" s="84" t="s">
        <v>65</v>
      </c>
      <c r="C12" s="85"/>
      <c r="D12" s="22">
        <v>7461</v>
      </c>
      <c r="E12" s="23" t="s">
        <v>66</v>
      </c>
      <c r="F12" s="86" t="s">
        <v>67</v>
      </c>
      <c r="G12" s="86"/>
      <c r="H12" s="86"/>
      <c r="I12" s="86"/>
      <c r="J12" s="86"/>
      <c r="K12" s="86"/>
      <c r="L12" s="86"/>
      <c r="M12" s="86"/>
      <c r="N12" s="16">
        <v>12208100000</v>
      </c>
      <c r="O12" s="4"/>
      <c r="P12" s="4"/>
    </row>
    <row r="13" spans="1:16" ht="33" customHeight="1">
      <c r="A13" s="4"/>
      <c r="B13" s="87" t="s">
        <v>47</v>
      </c>
      <c r="C13" s="87"/>
      <c r="D13" s="24" t="s">
        <v>48</v>
      </c>
      <c r="E13" s="25" t="s">
        <v>49</v>
      </c>
      <c r="F13" s="87" t="s">
        <v>50</v>
      </c>
      <c r="G13" s="87"/>
      <c r="H13" s="87"/>
      <c r="I13" s="87"/>
      <c r="J13" s="87"/>
      <c r="K13" s="87"/>
      <c r="L13" s="87"/>
      <c r="M13" s="87"/>
      <c r="N13" s="15" t="s">
        <v>51</v>
      </c>
      <c r="O13" s="4"/>
      <c r="P13" s="4"/>
    </row>
    <row r="14" spans="1:16" ht="12.75">
      <c r="A14" s="4"/>
      <c r="B14" s="76" t="s">
        <v>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4"/>
      <c r="P14" s="4"/>
    </row>
    <row r="15" spans="1:16" ht="14.25" customHeight="1">
      <c r="A15" s="4"/>
      <c r="B15" s="106" t="s">
        <v>52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3" t="s">
        <v>33</v>
      </c>
      <c r="P15" s="4"/>
    </row>
    <row r="16" spans="1:16" ht="13.5" customHeight="1">
      <c r="A16" s="4"/>
      <c r="B16" s="57" t="s">
        <v>3</v>
      </c>
      <c r="C16" s="58"/>
      <c r="D16" s="107" t="s">
        <v>4</v>
      </c>
      <c r="E16" s="108"/>
      <c r="F16" s="95" t="s">
        <v>53</v>
      </c>
      <c r="G16" s="95" t="s">
        <v>54</v>
      </c>
      <c r="H16" s="103" t="s">
        <v>55</v>
      </c>
      <c r="I16" s="111"/>
      <c r="J16" s="104"/>
      <c r="K16" s="107" t="s">
        <v>56</v>
      </c>
      <c r="L16" s="113"/>
      <c r="M16" s="113"/>
      <c r="N16" s="113"/>
      <c r="O16" s="108"/>
      <c r="P16" s="4"/>
    </row>
    <row r="17" spans="1:16" ht="48" customHeight="1">
      <c r="A17" s="4"/>
      <c r="B17" s="73"/>
      <c r="C17" s="75"/>
      <c r="D17" s="109"/>
      <c r="E17" s="110"/>
      <c r="F17" s="95"/>
      <c r="G17" s="95"/>
      <c r="H17" s="95" t="s">
        <v>5</v>
      </c>
      <c r="I17" s="95"/>
      <c r="J17" s="10" t="s">
        <v>29</v>
      </c>
      <c r="K17" s="109"/>
      <c r="L17" s="114"/>
      <c r="M17" s="114"/>
      <c r="N17" s="114"/>
      <c r="O17" s="110"/>
      <c r="P17" s="4"/>
    </row>
    <row r="18" spans="1:16" ht="10.5" customHeight="1">
      <c r="A18" s="4"/>
      <c r="B18" s="49" t="s">
        <v>6</v>
      </c>
      <c r="C18" s="49"/>
      <c r="D18" s="49" t="s">
        <v>7</v>
      </c>
      <c r="E18" s="49"/>
      <c r="F18" s="1" t="s">
        <v>8</v>
      </c>
      <c r="G18" s="1" t="s">
        <v>9</v>
      </c>
      <c r="H18" s="49" t="s">
        <v>10</v>
      </c>
      <c r="I18" s="49"/>
      <c r="J18" s="1" t="s">
        <v>11</v>
      </c>
      <c r="K18" s="78" t="s">
        <v>12</v>
      </c>
      <c r="L18" s="78"/>
      <c r="M18" s="78"/>
      <c r="N18" s="78"/>
      <c r="O18" s="78"/>
      <c r="P18" s="4"/>
    </row>
    <row r="19" spans="1:16" ht="27.75" customHeight="1">
      <c r="A19" s="4"/>
      <c r="B19" s="103">
        <v>2610</v>
      </c>
      <c r="C19" s="104"/>
      <c r="D19" s="105" t="s">
        <v>68</v>
      </c>
      <c r="E19" s="105"/>
      <c r="F19" s="12">
        <v>2337318.76</v>
      </c>
      <c r="G19" s="12">
        <v>2830538</v>
      </c>
      <c r="H19" s="65">
        <v>2261452</v>
      </c>
      <c r="I19" s="65"/>
      <c r="J19" s="133">
        <f>J20</f>
        <v>800000</v>
      </c>
      <c r="K19" s="134" t="s">
        <v>96</v>
      </c>
      <c r="L19" s="134"/>
      <c r="M19" s="134"/>
      <c r="N19" s="134"/>
      <c r="O19" s="134"/>
      <c r="P19" s="4"/>
    </row>
    <row r="20" spans="1:16" ht="24" customHeight="1">
      <c r="A20" s="4"/>
      <c r="B20" s="103">
        <v>2610</v>
      </c>
      <c r="C20" s="104"/>
      <c r="D20" s="105" t="s">
        <v>69</v>
      </c>
      <c r="E20" s="105"/>
      <c r="F20" s="12">
        <v>2076566.48</v>
      </c>
      <c r="G20" s="12">
        <v>2169823</v>
      </c>
      <c r="H20" s="65">
        <v>1596231</v>
      </c>
      <c r="I20" s="65"/>
      <c r="J20" s="133">
        <v>800000</v>
      </c>
      <c r="K20" s="134"/>
      <c r="L20" s="134"/>
      <c r="M20" s="134"/>
      <c r="N20" s="134"/>
      <c r="O20" s="134"/>
      <c r="P20" s="4"/>
    </row>
    <row r="21" spans="1:16" ht="15" customHeight="1">
      <c r="A21" s="4"/>
      <c r="B21" s="76" t="s">
        <v>15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4"/>
    </row>
    <row r="22" spans="1:16" ht="23.25" customHeight="1">
      <c r="A22" s="4"/>
      <c r="B22" s="51" t="s">
        <v>16</v>
      </c>
      <c r="C22" s="53"/>
      <c r="D22" s="49" t="s">
        <v>4</v>
      </c>
      <c r="E22" s="49"/>
      <c r="F22" s="49"/>
      <c r="G22" s="1" t="s">
        <v>17</v>
      </c>
      <c r="H22" s="49" t="s">
        <v>18</v>
      </c>
      <c r="I22" s="49"/>
      <c r="J22" s="49"/>
      <c r="K22" s="49" t="s">
        <v>57</v>
      </c>
      <c r="L22" s="49"/>
      <c r="M22" s="49" t="s">
        <v>58</v>
      </c>
      <c r="N22" s="49"/>
      <c r="O22" s="49"/>
      <c r="P22" s="4"/>
    </row>
    <row r="23" spans="1:16" ht="9.75" customHeight="1">
      <c r="A23" s="4"/>
      <c r="B23" s="95" t="s">
        <v>6</v>
      </c>
      <c r="C23" s="95"/>
      <c r="D23" s="95" t="s">
        <v>7</v>
      </c>
      <c r="E23" s="95"/>
      <c r="F23" s="95"/>
      <c r="G23" s="10" t="s">
        <v>8</v>
      </c>
      <c r="H23" s="95" t="s">
        <v>9</v>
      </c>
      <c r="I23" s="95"/>
      <c r="J23" s="95"/>
      <c r="K23" s="95" t="s">
        <v>10</v>
      </c>
      <c r="L23" s="95"/>
      <c r="M23" s="95" t="s">
        <v>11</v>
      </c>
      <c r="N23" s="95"/>
      <c r="O23" s="95"/>
      <c r="P23" s="4"/>
    </row>
    <row r="24" spans="1:61" ht="10.5" customHeight="1">
      <c r="A24" s="4"/>
      <c r="B24" s="70">
        <v>1</v>
      </c>
      <c r="C24" s="70"/>
      <c r="D24" s="71" t="s">
        <v>70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4"/>
    </row>
    <row r="25" spans="1:16" ht="13.5" customHeight="1">
      <c r="A25" s="4"/>
      <c r="B25" s="49">
        <v>1</v>
      </c>
      <c r="C25" s="49"/>
      <c r="D25" s="50" t="s">
        <v>30</v>
      </c>
      <c r="E25" s="50"/>
      <c r="F25" s="50"/>
      <c r="G25" s="1"/>
      <c r="H25" s="51"/>
      <c r="I25" s="52"/>
      <c r="J25" s="53"/>
      <c r="K25" s="54"/>
      <c r="L25" s="54"/>
      <c r="M25" s="54"/>
      <c r="N25" s="54"/>
      <c r="O25" s="54"/>
      <c r="P25" s="4"/>
    </row>
    <row r="26" spans="1:16" ht="12.75">
      <c r="A26" s="4"/>
      <c r="B26" s="49"/>
      <c r="C26" s="49"/>
      <c r="D26" s="50" t="s">
        <v>71</v>
      </c>
      <c r="E26" s="50"/>
      <c r="F26" s="50"/>
      <c r="G26" s="1" t="s">
        <v>74</v>
      </c>
      <c r="H26" s="51" t="s">
        <v>75</v>
      </c>
      <c r="I26" s="52"/>
      <c r="J26" s="53"/>
      <c r="K26" s="63">
        <v>223.3</v>
      </c>
      <c r="L26" s="63"/>
      <c r="M26" s="63">
        <v>223.3</v>
      </c>
      <c r="N26" s="63"/>
      <c r="O26" s="63"/>
      <c r="P26" s="4"/>
    </row>
    <row r="27" spans="1:16" ht="12.75">
      <c r="A27" s="4"/>
      <c r="B27" s="78">
        <v>2</v>
      </c>
      <c r="C27" s="78"/>
      <c r="D27" s="59" t="s">
        <v>31</v>
      </c>
      <c r="E27" s="59"/>
      <c r="F27" s="59"/>
      <c r="G27" s="36" t="s">
        <v>13</v>
      </c>
      <c r="H27" s="78" t="s">
        <v>13</v>
      </c>
      <c r="I27" s="78"/>
      <c r="J27" s="78"/>
      <c r="K27" s="79"/>
      <c r="L27" s="79"/>
      <c r="M27" s="79"/>
      <c r="N27" s="79"/>
      <c r="O27" s="79"/>
      <c r="P27" s="4"/>
    </row>
    <row r="28" spans="1:16" ht="13.5" customHeight="1">
      <c r="A28" s="4"/>
      <c r="B28" s="55"/>
      <c r="C28" s="55"/>
      <c r="D28" s="56" t="s">
        <v>72</v>
      </c>
      <c r="E28" s="56"/>
      <c r="F28" s="56"/>
      <c r="G28" s="35" t="s">
        <v>34</v>
      </c>
      <c r="H28" s="55" t="s">
        <v>39</v>
      </c>
      <c r="I28" s="55"/>
      <c r="J28" s="55"/>
      <c r="K28" s="115">
        <f>H20/K26</f>
        <v>7148.369905956112</v>
      </c>
      <c r="L28" s="115"/>
      <c r="M28" s="115">
        <f>(H20+J20)/M26</f>
        <v>10730.994178235556</v>
      </c>
      <c r="N28" s="115"/>
      <c r="O28" s="115"/>
      <c r="P28" s="4"/>
    </row>
    <row r="29" spans="1:16" ht="13.5" customHeight="1">
      <c r="A29" s="4"/>
      <c r="B29" s="55">
        <v>3</v>
      </c>
      <c r="C29" s="55"/>
      <c r="D29" s="56" t="s">
        <v>32</v>
      </c>
      <c r="E29" s="56"/>
      <c r="F29" s="56"/>
      <c r="G29" s="35" t="s">
        <v>13</v>
      </c>
      <c r="H29" s="55" t="s">
        <v>13</v>
      </c>
      <c r="I29" s="55"/>
      <c r="J29" s="55"/>
      <c r="K29" s="48"/>
      <c r="L29" s="48"/>
      <c r="M29" s="48"/>
      <c r="N29" s="48"/>
      <c r="O29" s="48"/>
      <c r="P29" s="4"/>
    </row>
    <row r="30" spans="1:16" ht="20.25" customHeight="1">
      <c r="A30" s="4"/>
      <c r="B30" s="41"/>
      <c r="C30" s="41"/>
      <c r="D30" s="72" t="s">
        <v>73</v>
      </c>
      <c r="E30" s="72"/>
      <c r="F30" s="72"/>
      <c r="G30" s="37" t="s">
        <v>40</v>
      </c>
      <c r="H30" s="73" t="s">
        <v>39</v>
      </c>
      <c r="I30" s="74"/>
      <c r="J30" s="75"/>
      <c r="K30" s="77">
        <v>100</v>
      </c>
      <c r="L30" s="77"/>
      <c r="M30" s="77">
        <v>100</v>
      </c>
      <c r="N30" s="77"/>
      <c r="O30" s="77"/>
      <c r="P30" s="4"/>
    </row>
    <row r="31" spans="1:16" ht="12.75" hidden="1" outlineLevel="1">
      <c r="A31" s="4"/>
      <c r="B31" s="70">
        <v>1</v>
      </c>
      <c r="C31" s="70"/>
      <c r="D31" s="71" t="s">
        <v>76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"/>
    </row>
    <row r="32" spans="1:16" ht="12.75" hidden="1" outlineLevel="1">
      <c r="A32" s="4"/>
      <c r="B32" s="49">
        <v>1</v>
      </c>
      <c r="C32" s="49"/>
      <c r="D32" s="50" t="s">
        <v>77</v>
      </c>
      <c r="E32" s="50"/>
      <c r="F32" s="50"/>
      <c r="G32" s="1"/>
      <c r="H32" s="51"/>
      <c r="I32" s="52"/>
      <c r="J32" s="53"/>
      <c r="K32" s="54"/>
      <c r="L32" s="54"/>
      <c r="M32" s="54"/>
      <c r="N32" s="54"/>
      <c r="O32" s="54"/>
      <c r="P32" s="4"/>
    </row>
    <row r="33" spans="1:16" ht="12" customHeight="1" hidden="1" outlineLevel="2">
      <c r="A33" s="4"/>
      <c r="B33" s="49"/>
      <c r="C33" s="49"/>
      <c r="D33" s="50" t="s">
        <v>80</v>
      </c>
      <c r="E33" s="50"/>
      <c r="F33" s="50"/>
      <c r="G33" s="1" t="s">
        <v>34</v>
      </c>
      <c r="H33" s="51" t="s">
        <v>82</v>
      </c>
      <c r="I33" s="52"/>
      <c r="J33" s="53"/>
      <c r="K33" s="54">
        <v>4331205</v>
      </c>
      <c r="L33" s="54"/>
      <c r="M33" s="54" t="e">
        <f>K33+#REF!</f>
        <v>#REF!</v>
      </c>
      <c r="N33" s="54"/>
      <c r="O33" s="54"/>
      <c r="P33" s="4"/>
    </row>
    <row r="34" spans="1:16" ht="12.75" hidden="1" outlineLevel="2">
      <c r="A34" s="4"/>
      <c r="B34" s="49"/>
      <c r="C34" s="49"/>
      <c r="D34" s="50" t="s">
        <v>79</v>
      </c>
      <c r="E34" s="50"/>
      <c r="F34" s="50"/>
      <c r="G34" s="1" t="s">
        <v>34</v>
      </c>
      <c r="H34" s="51" t="s">
        <v>82</v>
      </c>
      <c r="I34" s="52"/>
      <c r="J34" s="53"/>
      <c r="K34" s="54">
        <v>4086305</v>
      </c>
      <c r="L34" s="54"/>
      <c r="M34" s="54">
        <f>K34+49900</f>
        <v>4136205</v>
      </c>
      <c r="N34" s="54"/>
      <c r="O34" s="54"/>
      <c r="P34" s="4"/>
    </row>
    <row r="35" spans="1:16" ht="12.75" hidden="1" outlineLevel="2">
      <c r="A35" s="4"/>
      <c r="B35" s="49"/>
      <c r="C35" s="49"/>
      <c r="D35" s="50" t="s">
        <v>93</v>
      </c>
      <c r="E35" s="50"/>
      <c r="F35" s="50"/>
      <c r="G35" s="1" t="s">
        <v>34</v>
      </c>
      <c r="H35" s="51"/>
      <c r="I35" s="52"/>
      <c r="J35" s="53"/>
      <c r="K35" s="54">
        <v>49900</v>
      </c>
      <c r="L35" s="54"/>
      <c r="M35" s="54">
        <f>K35</f>
        <v>49900</v>
      </c>
      <c r="N35" s="54"/>
      <c r="O35" s="54"/>
      <c r="P35" s="4"/>
    </row>
    <row r="36" spans="1:16" ht="12.75" hidden="1" outlineLevel="1" collapsed="1">
      <c r="A36" s="4"/>
      <c r="B36" s="49"/>
      <c r="C36" s="49"/>
      <c r="D36" s="50" t="s">
        <v>78</v>
      </c>
      <c r="E36" s="50"/>
      <c r="F36" s="50"/>
      <c r="G36" s="1" t="s">
        <v>81</v>
      </c>
      <c r="H36" s="51" t="s">
        <v>83</v>
      </c>
      <c r="I36" s="52"/>
      <c r="J36" s="53"/>
      <c r="K36" s="63">
        <v>1573.3</v>
      </c>
      <c r="L36" s="63"/>
      <c r="M36" s="63">
        <v>1573.3</v>
      </c>
      <c r="N36" s="63"/>
      <c r="O36" s="63"/>
      <c r="P36" s="4"/>
    </row>
    <row r="37" spans="1:16" ht="12.75" hidden="1" outlineLevel="1">
      <c r="A37" s="4"/>
      <c r="B37" s="49">
        <v>2</v>
      </c>
      <c r="C37" s="49"/>
      <c r="D37" s="50" t="s">
        <v>30</v>
      </c>
      <c r="E37" s="50"/>
      <c r="F37" s="50"/>
      <c r="G37" s="1"/>
      <c r="H37" s="51"/>
      <c r="I37" s="52"/>
      <c r="J37" s="53"/>
      <c r="K37" s="54"/>
      <c r="L37" s="54"/>
      <c r="M37" s="54"/>
      <c r="N37" s="54"/>
      <c r="O37" s="54"/>
      <c r="P37" s="4"/>
    </row>
    <row r="38" spans="1:16" ht="21.75" customHeight="1" hidden="1" outlineLevel="1">
      <c r="A38" s="4"/>
      <c r="B38" s="49"/>
      <c r="C38" s="49"/>
      <c r="D38" s="50" t="s">
        <v>87</v>
      </c>
      <c r="E38" s="50"/>
      <c r="F38" s="50"/>
      <c r="G38" s="1" t="s">
        <v>81</v>
      </c>
      <c r="H38" s="51" t="s">
        <v>84</v>
      </c>
      <c r="I38" s="52"/>
      <c r="J38" s="53"/>
      <c r="K38" s="64">
        <v>5.856</v>
      </c>
      <c r="L38" s="64"/>
      <c r="M38" s="64">
        <f>K38+0.084</f>
        <v>5.9399999999999995</v>
      </c>
      <c r="N38" s="64"/>
      <c r="O38" s="64"/>
      <c r="P38" s="4"/>
    </row>
    <row r="39" spans="1:16" ht="12.75" hidden="1" outlineLevel="1">
      <c r="A39" s="4"/>
      <c r="B39" s="49"/>
      <c r="C39" s="49"/>
      <c r="D39" s="50" t="s">
        <v>90</v>
      </c>
      <c r="E39" s="50"/>
      <c r="F39" s="50"/>
      <c r="G39" s="1" t="s">
        <v>81</v>
      </c>
      <c r="H39" s="51" t="s">
        <v>84</v>
      </c>
      <c r="I39" s="52"/>
      <c r="J39" s="53"/>
      <c r="K39" s="54">
        <v>17</v>
      </c>
      <c r="L39" s="54"/>
      <c r="M39" s="54">
        <f>K39</f>
        <v>17</v>
      </c>
      <c r="N39" s="54"/>
      <c r="O39" s="54"/>
      <c r="P39" s="4"/>
    </row>
    <row r="40" spans="1:16" ht="12.75" hidden="1" outlineLevel="1">
      <c r="A40" s="4"/>
      <c r="B40" s="49">
        <v>3</v>
      </c>
      <c r="C40" s="49"/>
      <c r="D40" s="50" t="s">
        <v>31</v>
      </c>
      <c r="E40" s="50"/>
      <c r="F40" s="50"/>
      <c r="G40" s="1" t="s">
        <v>13</v>
      </c>
      <c r="H40" s="49" t="s">
        <v>13</v>
      </c>
      <c r="I40" s="49"/>
      <c r="J40" s="49"/>
      <c r="K40" s="54"/>
      <c r="L40" s="54"/>
      <c r="M40" s="54"/>
      <c r="N40" s="54"/>
      <c r="O40" s="54"/>
      <c r="P40" s="4"/>
    </row>
    <row r="41" spans="1:16" ht="12.75" hidden="1" outlineLevel="1">
      <c r="A41" s="4"/>
      <c r="B41" s="57"/>
      <c r="C41" s="58"/>
      <c r="D41" s="59" t="s">
        <v>88</v>
      </c>
      <c r="E41" s="59"/>
      <c r="F41" s="59"/>
      <c r="G41" s="1" t="s">
        <v>34</v>
      </c>
      <c r="H41" s="49" t="s">
        <v>39</v>
      </c>
      <c r="I41" s="49"/>
      <c r="J41" s="49"/>
      <c r="K41" s="60">
        <f>K34/K38/1000</f>
        <v>697.7979849726777</v>
      </c>
      <c r="L41" s="61"/>
      <c r="M41" s="60">
        <f>M34/M38/1000</f>
        <v>696.3308080808082</v>
      </c>
      <c r="N41" s="62"/>
      <c r="O41" s="61"/>
      <c r="P41" s="4"/>
    </row>
    <row r="42" spans="1:16" ht="12.75" hidden="1" outlineLevel="1">
      <c r="A42" s="4"/>
      <c r="B42" s="57"/>
      <c r="C42" s="58"/>
      <c r="D42" s="59" t="s">
        <v>91</v>
      </c>
      <c r="E42" s="59"/>
      <c r="F42" s="59"/>
      <c r="G42" s="1" t="s">
        <v>34</v>
      </c>
      <c r="H42" s="49" t="s">
        <v>39</v>
      </c>
      <c r="I42" s="49"/>
      <c r="J42" s="49"/>
      <c r="K42" s="60">
        <f>K35/K39</f>
        <v>2935.294117647059</v>
      </c>
      <c r="L42" s="61"/>
      <c r="M42" s="60">
        <f>K42</f>
        <v>2935.294117647059</v>
      </c>
      <c r="N42" s="62"/>
      <c r="O42" s="61"/>
      <c r="P42" s="4"/>
    </row>
    <row r="43" spans="1:16" ht="12.75" hidden="1" outlineLevel="1">
      <c r="A43" s="4"/>
      <c r="B43" s="55">
        <v>4</v>
      </c>
      <c r="C43" s="55"/>
      <c r="D43" s="56" t="s">
        <v>32</v>
      </c>
      <c r="E43" s="56"/>
      <c r="F43" s="56"/>
      <c r="G43" s="1" t="s">
        <v>13</v>
      </c>
      <c r="H43" s="49" t="s">
        <v>13</v>
      </c>
      <c r="I43" s="49"/>
      <c r="J43" s="49"/>
      <c r="K43" s="48"/>
      <c r="L43" s="48"/>
      <c r="M43" s="48"/>
      <c r="N43" s="48"/>
      <c r="O43" s="48"/>
      <c r="P43" s="4"/>
    </row>
    <row r="44" spans="1:16" ht="21.75" customHeight="1" hidden="1" outlineLevel="1">
      <c r="A44" s="4"/>
      <c r="B44" s="55"/>
      <c r="C44" s="55"/>
      <c r="D44" s="56" t="s">
        <v>89</v>
      </c>
      <c r="E44" s="56"/>
      <c r="F44" s="56"/>
      <c r="G44" s="1" t="s">
        <v>40</v>
      </c>
      <c r="H44" s="51" t="s">
        <v>39</v>
      </c>
      <c r="I44" s="52"/>
      <c r="J44" s="53"/>
      <c r="K44" s="48">
        <f>K38/14.457*100</f>
        <v>40.50632911392405</v>
      </c>
      <c r="L44" s="48"/>
      <c r="M44" s="48">
        <f>M38/14.457*100</f>
        <v>41.08736252334509</v>
      </c>
      <c r="N44" s="48"/>
      <c r="O44" s="48"/>
      <c r="P44" s="4"/>
    </row>
    <row r="45" spans="1:16" ht="17.25" customHeight="1" hidden="1" outlineLevel="1">
      <c r="A45" s="4"/>
      <c r="B45" s="55"/>
      <c r="C45" s="55"/>
      <c r="D45" s="56" t="s">
        <v>92</v>
      </c>
      <c r="E45" s="56"/>
      <c r="F45" s="56"/>
      <c r="G45" s="1" t="s">
        <v>40</v>
      </c>
      <c r="H45" s="51" t="s">
        <v>39</v>
      </c>
      <c r="I45" s="52"/>
      <c r="J45" s="53"/>
      <c r="K45" s="48">
        <v>100</v>
      </c>
      <c r="L45" s="48"/>
      <c r="M45" s="48">
        <f>K45</f>
        <v>100</v>
      </c>
      <c r="N45" s="48"/>
      <c r="O45" s="48"/>
      <c r="P45" s="4"/>
    </row>
    <row r="46" spans="1:16" ht="8.25" customHeight="1" collapsed="1">
      <c r="A46" s="4"/>
      <c r="P46" s="4"/>
    </row>
    <row r="47" spans="1:16" ht="36" customHeight="1">
      <c r="A47" s="4"/>
      <c r="B47" s="102" t="s">
        <v>97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P47" s="4"/>
    </row>
    <row r="48" spans="1:16" ht="2.25" customHeight="1">
      <c r="A48" s="4"/>
      <c r="P48" s="4"/>
    </row>
    <row r="49" spans="1:16" ht="12.75" customHeight="1">
      <c r="A49" s="4"/>
      <c r="B49" s="103" t="s">
        <v>14</v>
      </c>
      <c r="C49" s="104"/>
      <c r="D49" s="116"/>
      <c r="E49" s="117"/>
      <c r="F49" s="11">
        <f>F19</f>
        <v>2337318.76</v>
      </c>
      <c r="G49" s="11">
        <f>G19</f>
        <v>2830538</v>
      </c>
      <c r="H49" s="118">
        <f>H19</f>
        <v>2261452</v>
      </c>
      <c r="I49" s="119"/>
      <c r="J49" s="11">
        <f>J19</f>
        <v>800000</v>
      </c>
      <c r="K49" s="49" t="s">
        <v>13</v>
      </c>
      <c r="L49" s="49"/>
      <c r="M49" s="49"/>
      <c r="N49" s="49"/>
      <c r="O49" s="49"/>
      <c r="P49" s="4"/>
    </row>
    <row r="50" spans="1:16" ht="10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5.75" customHeight="1">
      <c r="A51" s="4"/>
      <c r="B51" s="106" t="s">
        <v>35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3" t="s">
        <v>33</v>
      </c>
      <c r="P51" s="4"/>
    </row>
    <row r="52" spans="1:16" ht="13.5" customHeight="1">
      <c r="A52" s="4"/>
      <c r="B52" s="57" t="s">
        <v>3</v>
      </c>
      <c r="C52" s="58"/>
      <c r="D52" s="95" t="s">
        <v>4</v>
      </c>
      <c r="E52" s="95"/>
      <c r="F52" s="95" t="s">
        <v>36</v>
      </c>
      <c r="G52" s="95"/>
      <c r="H52" s="95" t="s">
        <v>59</v>
      </c>
      <c r="I52" s="95"/>
      <c r="J52" s="95"/>
      <c r="K52" s="95" t="s">
        <v>60</v>
      </c>
      <c r="L52" s="95"/>
      <c r="M52" s="95"/>
      <c r="N52" s="95"/>
      <c r="O52" s="95"/>
      <c r="P52" s="4"/>
    </row>
    <row r="53" spans="1:16" ht="48.75" customHeight="1">
      <c r="A53" s="4"/>
      <c r="B53" s="73"/>
      <c r="C53" s="75"/>
      <c r="D53" s="95"/>
      <c r="E53" s="95"/>
      <c r="F53" s="10" t="s">
        <v>19</v>
      </c>
      <c r="G53" s="10" t="s">
        <v>29</v>
      </c>
      <c r="H53" s="95" t="s">
        <v>19</v>
      </c>
      <c r="I53" s="95"/>
      <c r="J53" s="10" t="s">
        <v>29</v>
      </c>
      <c r="K53" s="95"/>
      <c r="L53" s="95"/>
      <c r="M53" s="95"/>
      <c r="N53" s="95"/>
      <c r="O53" s="95"/>
      <c r="P53" s="4"/>
    </row>
    <row r="54" spans="1:16" ht="10.5" customHeight="1">
      <c r="A54" s="4"/>
      <c r="B54" s="49" t="s">
        <v>6</v>
      </c>
      <c r="C54" s="49"/>
      <c r="D54" s="49" t="s">
        <v>7</v>
      </c>
      <c r="E54" s="49"/>
      <c r="F54" s="1" t="s">
        <v>8</v>
      </c>
      <c r="G54" s="1" t="s">
        <v>9</v>
      </c>
      <c r="H54" s="49" t="s">
        <v>10</v>
      </c>
      <c r="I54" s="49"/>
      <c r="J54" s="1" t="s">
        <v>11</v>
      </c>
      <c r="K54" s="78" t="s">
        <v>12</v>
      </c>
      <c r="L54" s="78"/>
      <c r="M54" s="78"/>
      <c r="N54" s="78"/>
      <c r="O54" s="78"/>
      <c r="P54" s="4"/>
    </row>
    <row r="55" spans="1:16" ht="9.75" customHeight="1">
      <c r="A55" s="4"/>
      <c r="B55" s="66">
        <f>B19</f>
        <v>2610</v>
      </c>
      <c r="C55" s="66"/>
      <c r="D55" s="67" t="str">
        <f>D19</f>
        <v>Субсидії та поточні трансферти підприємствам (установам, організаціям)</v>
      </c>
      <c r="E55" s="68"/>
      <c r="F55" s="26">
        <f>H19*1.053</f>
        <v>2381308.956</v>
      </c>
      <c r="G55" s="26">
        <f>J19*1.053</f>
        <v>842400</v>
      </c>
      <c r="H55" s="69">
        <f>F55*1.051</f>
        <v>2502755.7127559995</v>
      </c>
      <c r="I55" s="69"/>
      <c r="J55" s="27">
        <f>G55*1.051</f>
        <v>885362.3999999999</v>
      </c>
      <c r="K55" s="47" t="s">
        <v>85</v>
      </c>
      <c r="L55" s="47"/>
      <c r="M55" s="47"/>
      <c r="N55" s="47"/>
      <c r="O55" s="47"/>
      <c r="P55" s="4"/>
    </row>
    <row r="56" spans="1:16" ht="15" customHeight="1" hidden="1">
      <c r="A56" s="4"/>
      <c r="B56" s="66" t="e">
        <f>#REF!</f>
        <v>#REF!</v>
      </c>
      <c r="C56" s="66"/>
      <c r="D56" s="67" t="e">
        <f>#REF!</f>
        <v>#REF!</v>
      </c>
      <c r="E56" s="68"/>
      <c r="F56" s="26" t="e">
        <f>#REF!*1.053</f>
        <v>#REF!</v>
      </c>
      <c r="G56" s="26" t="e">
        <f>#REF!*1.053</f>
        <v>#REF!</v>
      </c>
      <c r="H56" s="69" t="e">
        <f>F56*1.051</f>
        <v>#REF!</v>
      </c>
      <c r="I56" s="69"/>
      <c r="J56" s="27" t="e">
        <f>G56*1.051</f>
        <v>#REF!</v>
      </c>
      <c r="K56" s="28"/>
      <c r="L56" s="29"/>
      <c r="M56" s="29"/>
      <c r="N56" s="29"/>
      <c r="O56" s="30"/>
      <c r="P56" s="4"/>
    </row>
    <row r="57" spans="1:16" ht="21.75" customHeight="1">
      <c r="A57" s="4"/>
      <c r="B57" s="76" t="s">
        <v>20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4"/>
    </row>
    <row r="58" spans="1:16" ht="32.25" customHeight="1">
      <c r="A58" s="4"/>
      <c r="B58" s="1" t="s">
        <v>16</v>
      </c>
      <c r="C58" s="49" t="s">
        <v>21</v>
      </c>
      <c r="D58" s="49"/>
      <c r="E58" s="1" t="s">
        <v>17</v>
      </c>
      <c r="F58" s="1" t="s">
        <v>18</v>
      </c>
      <c r="G58" s="49" t="s">
        <v>37</v>
      </c>
      <c r="H58" s="49"/>
      <c r="I58" s="49" t="s">
        <v>38</v>
      </c>
      <c r="J58" s="49"/>
      <c r="K58" s="49" t="s">
        <v>61</v>
      </c>
      <c r="L58" s="49"/>
      <c r="M58" s="49" t="s">
        <v>62</v>
      </c>
      <c r="N58" s="49"/>
      <c r="O58" s="49"/>
      <c r="P58" s="4"/>
    </row>
    <row r="59" spans="1:16" ht="10.5" customHeight="1">
      <c r="A59" s="4"/>
      <c r="B59" s="1" t="s">
        <v>6</v>
      </c>
      <c r="C59" s="49" t="s">
        <v>7</v>
      </c>
      <c r="D59" s="49"/>
      <c r="E59" s="1" t="s">
        <v>8</v>
      </c>
      <c r="F59" s="1" t="s">
        <v>9</v>
      </c>
      <c r="G59" s="49" t="s">
        <v>10</v>
      </c>
      <c r="H59" s="49"/>
      <c r="I59" s="49" t="s">
        <v>11</v>
      </c>
      <c r="J59" s="49"/>
      <c r="K59" s="49" t="s">
        <v>12</v>
      </c>
      <c r="L59" s="49"/>
      <c r="M59" s="49" t="s">
        <v>22</v>
      </c>
      <c r="N59" s="49"/>
      <c r="O59" s="49"/>
      <c r="P59" s="4"/>
    </row>
    <row r="60" spans="1:16" ht="10.5" customHeight="1" hidden="1" outlineLevel="1">
      <c r="A60" s="4"/>
      <c r="B60" s="31">
        <f>B24</f>
        <v>1</v>
      </c>
      <c r="C60" s="43" t="str">
        <f aca="true" t="shared" si="0" ref="C60:C66">D24</f>
        <v>Забезпечення утримання об'єктів транспортної інфраструктури</v>
      </c>
      <c r="D60" s="44"/>
      <c r="E60" s="44"/>
      <c r="F60" s="44"/>
      <c r="G60" s="45"/>
      <c r="H60" s="45"/>
      <c r="I60" s="45"/>
      <c r="J60" s="45"/>
      <c r="K60" s="45"/>
      <c r="L60" s="45"/>
      <c r="M60" s="45"/>
      <c r="N60" s="45"/>
      <c r="O60" s="46"/>
      <c r="P60" s="4"/>
    </row>
    <row r="61" spans="1:16" ht="12.75" hidden="1" outlineLevel="1">
      <c r="A61" s="4"/>
      <c r="B61" s="32">
        <v>1</v>
      </c>
      <c r="C61" s="38" t="str">
        <f t="shared" si="0"/>
        <v>продукту</v>
      </c>
      <c r="D61" s="38"/>
      <c r="E61" s="33"/>
      <c r="F61" s="34"/>
      <c r="G61" s="39"/>
      <c r="H61" s="40"/>
      <c r="I61" s="96"/>
      <c r="J61" s="97"/>
      <c r="K61" s="39"/>
      <c r="L61" s="40"/>
      <c r="M61" s="98"/>
      <c r="N61" s="98"/>
      <c r="O61" s="98"/>
      <c r="P61" s="4"/>
    </row>
    <row r="62" spans="1:16" ht="12.75" hidden="1" outlineLevel="1">
      <c r="A62" s="4"/>
      <c r="B62" s="32"/>
      <c r="C62" s="38" t="str">
        <f t="shared" si="0"/>
        <v>протяжність утримання доріг</v>
      </c>
      <c r="D62" s="38"/>
      <c r="E62" s="33" t="str">
        <f>G26</f>
        <v>км</v>
      </c>
      <c r="F62" s="34" t="str">
        <f>H26</f>
        <v>перелік доріг</v>
      </c>
      <c r="G62" s="122">
        <f>K26</f>
        <v>223.3</v>
      </c>
      <c r="H62" s="123"/>
      <c r="I62" s="120">
        <f>M26</f>
        <v>223.3</v>
      </c>
      <c r="J62" s="121"/>
      <c r="K62" s="120">
        <f>G62</f>
        <v>223.3</v>
      </c>
      <c r="L62" s="121"/>
      <c r="M62" s="101">
        <f>I62</f>
        <v>223.3</v>
      </c>
      <c r="N62" s="101"/>
      <c r="O62" s="101"/>
      <c r="P62" s="4"/>
    </row>
    <row r="63" spans="1:16" ht="12.75" hidden="1" outlineLevel="1">
      <c r="A63" s="4"/>
      <c r="B63" s="32">
        <v>2</v>
      </c>
      <c r="C63" s="38" t="str">
        <f t="shared" si="0"/>
        <v>ефективності</v>
      </c>
      <c r="D63" s="38"/>
      <c r="E63" s="33">
        <f>G27</f>
      </c>
      <c r="F63" s="34">
        <f>H27</f>
      </c>
      <c r="G63" s="39"/>
      <c r="H63" s="40"/>
      <c r="I63" s="96"/>
      <c r="J63" s="97"/>
      <c r="K63" s="39"/>
      <c r="L63" s="40"/>
      <c r="M63" s="98"/>
      <c r="N63" s="98"/>
      <c r="O63" s="98"/>
      <c r="P63" s="4"/>
    </row>
    <row r="64" spans="1:16" ht="18.75" customHeight="1" hidden="1" outlineLevel="1">
      <c r="A64" s="4"/>
      <c r="B64" s="32"/>
      <c r="C64" s="99" t="str">
        <f t="shared" si="0"/>
        <v>середні витрати на утримання 1 км доріг</v>
      </c>
      <c r="D64" s="100"/>
      <c r="E64" s="33" t="str">
        <f aca="true" t="shared" si="1" ref="E64:F66">G28</f>
        <v>грн.</v>
      </c>
      <c r="F64" s="34" t="str">
        <f t="shared" si="1"/>
        <v>розрахунково</v>
      </c>
      <c r="G64" s="39">
        <f>(H20*1.053)/G62</f>
        <v>7527.233510971785</v>
      </c>
      <c r="H64" s="40"/>
      <c r="I64" s="96">
        <f>((H20+J20)*1.053)/I62</f>
        <v>11299.736869682041</v>
      </c>
      <c r="J64" s="97"/>
      <c r="K64" s="39">
        <f>G64*1.051</f>
        <v>7911.122420031345</v>
      </c>
      <c r="L64" s="40"/>
      <c r="M64" s="96">
        <f>I64*1.051</f>
        <v>11876.023450035824</v>
      </c>
      <c r="N64" s="125"/>
      <c r="O64" s="97"/>
      <c r="P64" s="4"/>
    </row>
    <row r="65" spans="1:16" ht="12.75" hidden="1" outlineLevel="1">
      <c r="A65" s="4"/>
      <c r="B65" s="32">
        <v>3</v>
      </c>
      <c r="C65" s="99" t="str">
        <f t="shared" si="0"/>
        <v>якості</v>
      </c>
      <c r="D65" s="100"/>
      <c r="E65" s="33">
        <f t="shared" si="1"/>
      </c>
      <c r="F65" s="34">
        <f t="shared" si="1"/>
      </c>
      <c r="G65" s="39"/>
      <c r="H65" s="40"/>
      <c r="I65" s="96"/>
      <c r="J65" s="97"/>
      <c r="K65" s="39"/>
      <c r="L65" s="40"/>
      <c r="M65" s="96"/>
      <c r="N65" s="125"/>
      <c r="O65" s="97"/>
      <c r="P65" s="4"/>
    </row>
    <row r="66" spans="1:16" ht="31.5" customHeight="1" hidden="1" outlineLevel="1">
      <c r="A66" s="4"/>
      <c r="B66" s="32"/>
      <c r="C66" s="99" t="str">
        <f t="shared" si="0"/>
        <v>динаміка кількості автодоріг, що утримуються, порівняно з попереднім роком</v>
      </c>
      <c r="D66" s="100"/>
      <c r="E66" s="33" t="str">
        <f t="shared" si="1"/>
        <v>від.</v>
      </c>
      <c r="F66" s="34" t="str">
        <f t="shared" si="1"/>
        <v>розрахунково</v>
      </c>
      <c r="G66" s="39">
        <v>100</v>
      </c>
      <c r="H66" s="40"/>
      <c r="I66" s="96">
        <v>100</v>
      </c>
      <c r="J66" s="97"/>
      <c r="K66" s="39">
        <v>100</v>
      </c>
      <c r="L66" s="40"/>
      <c r="M66" s="96">
        <v>100</v>
      </c>
      <c r="N66" s="125"/>
      <c r="O66" s="97"/>
      <c r="P66" s="4"/>
    </row>
    <row r="67" spans="1:16" ht="12.75" hidden="1" outlineLevel="1">
      <c r="A67" s="4"/>
      <c r="B67" s="31">
        <f>B31</f>
        <v>1</v>
      </c>
      <c r="C67" s="43" t="str">
        <f>D31</f>
        <v>Проведення поточного ремонту об'єктів транспортної інфраструктури</v>
      </c>
      <c r="D67" s="44"/>
      <c r="E67" s="44"/>
      <c r="F67" s="44"/>
      <c r="G67" s="45"/>
      <c r="H67" s="45"/>
      <c r="I67" s="45"/>
      <c r="J67" s="45"/>
      <c r="K67" s="45"/>
      <c r="L67" s="45"/>
      <c r="M67" s="45"/>
      <c r="N67" s="45"/>
      <c r="O67" s="46"/>
      <c r="P67" s="4"/>
    </row>
    <row r="68" spans="1:16" ht="12.75" hidden="1" outlineLevel="1">
      <c r="A68" s="4"/>
      <c r="B68" s="32">
        <v>1</v>
      </c>
      <c r="C68" s="38" t="str">
        <f>D32</f>
        <v>затрат</v>
      </c>
      <c r="D68" s="38"/>
      <c r="E68" s="33"/>
      <c r="F68" s="34"/>
      <c r="G68" s="39"/>
      <c r="H68" s="40"/>
      <c r="I68" s="96"/>
      <c r="J68" s="97"/>
      <c r="K68" s="39"/>
      <c r="L68" s="40"/>
      <c r="M68" s="98"/>
      <c r="N68" s="98"/>
      <c r="O68" s="98"/>
      <c r="P68" s="4"/>
    </row>
    <row r="69" spans="1:16" ht="21" hidden="1" outlineLevel="2">
      <c r="A69" s="4"/>
      <c r="B69" s="32"/>
      <c r="C69" s="38" t="str">
        <f>D33</f>
        <v>поточний ремонт автодоріг в т.ч.</v>
      </c>
      <c r="D69" s="38"/>
      <c r="E69" s="33" t="str">
        <f>G33</f>
        <v>грн.</v>
      </c>
      <c r="F69" s="34" t="str">
        <f>H33</f>
        <v>рішення міської ради</v>
      </c>
      <c r="G69" s="96">
        <f>K33*1.053</f>
        <v>4560758.864999999</v>
      </c>
      <c r="H69" s="97"/>
      <c r="I69" s="96" t="e">
        <f>M33*1.053</f>
        <v>#REF!</v>
      </c>
      <c r="J69" s="97"/>
      <c r="K69" s="96">
        <f>G69*1.051</f>
        <v>4793357.567114999</v>
      </c>
      <c r="L69" s="97"/>
      <c r="M69" s="98" t="e">
        <f>I69*1.051</f>
        <v>#REF!</v>
      </c>
      <c r="N69" s="98"/>
      <c r="O69" s="98"/>
      <c r="P69" s="4"/>
    </row>
    <row r="70" spans="1:16" ht="21" hidden="1" outlineLevel="2">
      <c r="A70" s="4"/>
      <c r="B70" s="32"/>
      <c r="C70" s="38" t="str">
        <f>D34</f>
        <v>поточний ремонт асфальтобетонного покриття</v>
      </c>
      <c r="D70" s="38"/>
      <c r="E70" s="33" t="str">
        <f>G34</f>
        <v>грн.</v>
      </c>
      <c r="F70" s="34" t="str">
        <f>H34</f>
        <v>рішення міської ради</v>
      </c>
      <c r="G70" s="96">
        <f>K34*1.053</f>
        <v>4302879.165</v>
      </c>
      <c r="H70" s="97"/>
      <c r="I70" s="96">
        <f>M34*1.053</f>
        <v>4355423.864999999</v>
      </c>
      <c r="J70" s="97"/>
      <c r="K70" s="96">
        <f>G70*1.051</f>
        <v>4522326.0024149995</v>
      </c>
      <c r="L70" s="97"/>
      <c r="M70" s="98">
        <f>I70*1.051</f>
        <v>4577550.482114999</v>
      </c>
      <c r="N70" s="98"/>
      <c r="O70" s="98"/>
      <c r="P70" s="4"/>
    </row>
    <row r="71" spans="1:16" ht="30" customHeight="1" hidden="1" outlineLevel="1" collapsed="1">
      <c r="A71" s="4"/>
      <c r="B71" s="32"/>
      <c r="C71" s="99" t="str">
        <f>D36</f>
        <v>площа вулично-дорожньої мережі, всього</v>
      </c>
      <c r="D71" s="100"/>
      <c r="E71" s="33" t="str">
        <f>G36</f>
        <v>тис.кв.м.</v>
      </c>
      <c r="F71" s="34" t="str">
        <f>H36</f>
        <v>перелік автомобільних доріг</v>
      </c>
      <c r="G71" s="122">
        <f>K36</f>
        <v>1573.3</v>
      </c>
      <c r="H71" s="123"/>
      <c r="I71" s="120">
        <f>M36</f>
        <v>1573.3</v>
      </c>
      <c r="J71" s="121"/>
      <c r="K71" s="120">
        <f>G71</f>
        <v>1573.3</v>
      </c>
      <c r="L71" s="121"/>
      <c r="M71" s="120">
        <f>I71</f>
        <v>1573.3</v>
      </c>
      <c r="N71" s="130"/>
      <c r="O71" s="121"/>
      <c r="P71" s="4"/>
    </row>
    <row r="72" spans="1:16" ht="12.75" hidden="1" outlineLevel="1">
      <c r="A72" s="4"/>
      <c r="B72" s="32">
        <v>2</v>
      </c>
      <c r="C72" s="99" t="str">
        <f>D37</f>
        <v>продукту</v>
      </c>
      <c r="D72" s="100"/>
      <c r="E72" s="33"/>
      <c r="F72" s="34"/>
      <c r="G72" s="39"/>
      <c r="H72" s="40"/>
      <c r="I72" s="96"/>
      <c r="J72" s="97"/>
      <c r="K72" s="39"/>
      <c r="L72" s="40"/>
      <c r="M72" s="96"/>
      <c r="N72" s="125"/>
      <c r="O72" s="97"/>
      <c r="P72" s="4"/>
    </row>
    <row r="73" spans="1:16" ht="12.75" hidden="1" outlineLevel="1">
      <c r="A73" s="4"/>
      <c r="B73" s="32"/>
      <c r="C73" s="99" t="str">
        <f>D38</f>
        <v>площа вулично-дорожньої мережі, на яких планується провести поточний ремонт асфальобетонного покриття</v>
      </c>
      <c r="D73" s="100"/>
      <c r="E73" s="33" t="str">
        <f>G38</f>
        <v>тис.кв.м.</v>
      </c>
      <c r="F73" s="34" t="str">
        <f>H38</f>
        <v>план робіт</v>
      </c>
      <c r="G73" s="131">
        <f>K38</f>
        <v>5.856</v>
      </c>
      <c r="H73" s="132"/>
      <c r="I73" s="127">
        <f>M38</f>
        <v>5.9399999999999995</v>
      </c>
      <c r="J73" s="129"/>
      <c r="K73" s="127">
        <f>G73</f>
        <v>5.856</v>
      </c>
      <c r="L73" s="129"/>
      <c r="M73" s="127">
        <f>I73</f>
        <v>5.9399999999999995</v>
      </c>
      <c r="N73" s="128"/>
      <c r="O73" s="129"/>
      <c r="P73" s="4"/>
    </row>
    <row r="74" spans="1:16" ht="12.75" hidden="1" outlineLevel="1">
      <c r="A74" s="4"/>
      <c r="B74" s="32">
        <v>3</v>
      </c>
      <c r="C74" s="99" t="str">
        <f>D40</f>
        <v>ефективності</v>
      </c>
      <c r="D74" s="100"/>
      <c r="E74" s="33">
        <f>G40</f>
      </c>
      <c r="F74" s="34">
        <f>H40</f>
      </c>
      <c r="G74" s="39"/>
      <c r="H74" s="40"/>
      <c r="I74" s="96"/>
      <c r="J74" s="97"/>
      <c r="K74" s="39"/>
      <c r="L74" s="40"/>
      <c r="M74" s="96"/>
      <c r="N74" s="125"/>
      <c r="O74" s="97"/>
      <c r="P74" s="4"/>
    </row>
    <row r="75" spans="1:16" ht="12.75" hidden="1" outlineLevel="1">
      <c r="A75" s="4"/>
      <c r="B75" s="32"/>
      <c r="C75" s="99" t="str">
        <f>D41</f>
        <v>середня вартість 1 кв. м поточного ремонту вулично-дорожньої мережі</v>
      </c>
      <c r="D75" s="100"/>
      <c r="E75" s="33" t="str">
        <f>G41</f>
        <v>грн.</v>
      </c>
      <c r="F75" s="34" t="str">
        <f>H41</f>
        <v>розрахунково</v>
      </c>
      <c r="G75" s="39">
        <f>(G70/G73)/1000</f>
        <v>734.7812781762295</v>
      </c>
      <c r="H75" s="40"/>
      <c r="I75" s="96">
        <f>I70/I73/1000</f>
        <v>733.2363409090908</v>
      </c>
      <c r="J75" s="97"/>
      <c r="K75" s="39">
        <f>K70/K73/1000</f>
        <v>772.2551233632171</v>
      </c>
      <c r="L75" s="40"/>
      <c r="M75" s="96">
        <f>M70/M73/1000</f>
        <v>770.6313942954544</v>
      </c>
      <c r="N75" s="125"/>
      <c r="O75" s="97"/>
      <c r="P75" s="4"/>
    </row>
    <row r="76" spans="1:16" ht="12.75" hidden="1" outlineLevel="1">
      <c r="A76" s="4"/>
      <c r="B76" s="32">
        <v>4</v>
      </c>
      <c r="C76" s="99" t="str">
        <f>D43</f>
        <v>якості</v>
      </c>
      <c r="D76" s="100"/>
      <c r="E76" s="33">
        <f>G43</f>
      </c>
      <c r="F76" s="34">
        <f>H43</f>
      </c>
      <c r="G76" s="39"/>
      <c r="H76" s="40"/>
      <c r="I76" s="96"/>
      <c r="J76" s="97"/>
      <c r="K76" s="39"/>
      <c r="L76" s="40"/>
      <c r="M76" s="96"/>
      <c r="N76" s="125"/>
      <c r="O76" s="97"/>
      <c r="P76" s="4"/>
    </row>
    <row r="77" spans="1:16" ht="21" customHeight="1" hidden="1" outlineLevel="1">
      <c r="A77" s="4"/>
      <c r="B77" s="32"/>
      <c r="C77" s="99" t="str">
        <f>D44</f>
        <v>динаміка відремонтованої за рахунок поточного ремонту (асфальтобетонного покриття) площі вулично-дорожної мережі порівняно з попереднім роком</v>
      </c>
      <c r="D77" s="100"/>
      <c r="E77" s="33" t="str">
        <f>G44</f>
        <v>від.</v>
      </c>
      <c r="F77" s="34" t="str">
        <f>H44</f>
        <v>розрахунково</v>
      </c>
      <c r="G77" s="39">
        <f>(G73/14.457)*100</f>
        <v>40.50632911392405</v>
      </c>
      <c r="H77" s="40"/>
      <c r="I77" s="39">
        <f>(I73/14.457)*100</f>
        <v>41.08736252334509</v>
      </c>
      <c r="J77" s="40"/>
      <c r="K77" s="39">
        <f>(K73/14.457)*100</f>
        <v>40.50632911392405</v>
      </c>
      <c r="L77" s="40"/>
      <c r="M77" s="96">
        <f>M73/14.457*100</f>
        <v>41.08736252334509</v>
      </c>
      <c r="N77" s="125"/>
      <c r="O77" s="97"/>
      <c r="P77" s="4"/>
    </row>
    <row r="78" spans="1:16" ht="9" customHeight="1" collapsed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28.5" customHeight="1">
      <c r="A79" s="4"/>
      <c r="B79" s="124" t="s">
        <v>86</v>
      </c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4"/>
      <c r="P79" s="4"/>
    </row>
    <row r="80" spans="1:16" ht="9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2.75" customHeight="1">
      <c r="A81" s="4"/>
      <c r="B81" s="103" t="s">
        <v>14</v>
      </c>
      <c r="C81" s="104"/>
      <c r="D81" s="116"/>
      <c r="E81" s="117"/>
      <c r="F81" s="26" t="e">
        <f>F56</f>
        <v>#REF!</v>
      </c>
      <c r="G81" s="26" t="e">
        <f>G56</f>
        <v>#REF!</v>
      </c>
      <c r="H81" s="69" t="e">
        <f>H56</f>
        <v>#REF!</v>
      </c>
      <c r="I81" s="69"/>
      <c r="J81" s="26" t="e">
        <f>J56</f>
        <v>#REF!</v>
      </c>
      <c r="K81" s="95" t="s">
        <v>13</v>
      </c>
      <c r="L81" s="95"/>
      <c r="M81" s="95"/>
      <c r="N81" s="95"/>
      <c r="O81" s="95"/>
      <c r="P81" s="4"/>
    </row>
    <row r="82" spans="1:16" ht="6.75" customHeight="1">
      <c r="A82" s="4"/>
      <c r="B82" s="7"/>
      <c r="C82" s="7"/>
      <c r="D82" s="8"/>
      <c r="E82" s="9"/>
      <c r="F82" s="2"/>
      <c r="G82" s="2"/>
      <c r="H82" s="2"/>
      <c r="I82" s="2"/>
      <c r="J82" s="2"/>
      <c r="K82" s="7"/>
      <c r="L82" s="7"/>
      <c r="M82" s="7"/>
      <c r="N82" s="7"/>
      <c r="O82" s="7"/>
      <c r="P82" s="4"/>
    </row>
    <row r="83" spans="1:16" ht="15.75" customHeight="1">
      <c r="A83" s="4"/>
      <c r="B83" s="4"/>
      <c r="C83" s="124" t="s">
        <v>23</v>
      </c>
      <c r="D83" s="124"/>
      <c r="E83" s="124"/>
      <c r="F83" s="124"/>
      <c r="G83" s="124"/>
      <c r="H83" s="4"/>
      <c r="I83" s="4"/>
      <c r="J83" s="126" t="s">
        <v>24</v>
      </c>
      <c r="K83" s="126"/>
      <c r="L83" s="126"/>
      <c r="M83" s="126"/>
      <c r="N83" s="4"/>
      <c r="O83" s="4"/>
      <c r="P83" s="4"/>
    </row>
    <row r="84" spans="1:16" ht="8.25" customHeight="1">
      <c r="A84" s="4"/>
      <c r="B84" s="4"/>
      <c r="C84" s="4"/>
      <c r="D84" s="4"/>
      <c r="E84" s="4"/>
      <c r="F84" s="4"/>
      <c r="G84" s="4"/>
      <c r="H84" s="82" t="s">
        <v>25</v>
      </c>
      <c r="I84" s="82"/>
      <c r="J84" s="82" t="s">
        <v>26</v>
      </c>
      <c r="K84" s="82"/>
      <c r="L84" s="82"/>
      <c r="M84" s="82"/>
      <c r="N84" s="4"/>
      <c r="O84" s="4"/>
      <c r="P84" s="4"/>
    </row>
    <row r="85" spans="1:16" ht="15.75" customHeight="1">
      <c r="A85" s="4"/>
      <c r="B85" s="4"/>
      <c r="C85" s="80" t="s">
        <v>27</v>
      </c>
      <c r="D85" s="80"/>
      <c r="E85" s="80"/>
      <c r="F85" s="80"/>
      <c r="G85" s="80"/>
      <c r="H85" s="4"/>
      <c r="I85" s="4"/>
      <c r="J85" s="81" t="s">
        <v>28</v>
      </c>
      <c r="K85" s="81"/>
      <c r="L85" s="81"/>
      <c r="M85" s="81"/>
      <c r="N85" s="4"/>
      <c r="O85" s="4"/>
      <c r="P85" s="4"/>
    </row>
    <row r="86" spans="1:16" ht="6.75" customHeight="1">
      <c r="A86" s="4"/>
      <c r="B86" s="4"/>
      <c r="C86" s="4"/>
      <c r="D86" s="4"/>
      <c r="E86" s="4"/>
      <c r="F86" s="4"/>
      <c r="G86" s="4"/>
      <c r="H86" s="82" t="s">
        <v>25</v>
      </c>
      <c r="I86" s="82"/>
      <c r="J86" s="82" t="s">
        <v>26</v>
      </c>
      <c r="K86" s="82"/>
      <c r="L86" s="82"/>
      <c r="M86" s="82"/>
      <c r="N86" s="4"/>
      <c r="O86" s="4"/>
      <c r="P86" s="4"/>
    </row>
    <row r="87" spans="1:16" ht="7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3:13" ht="15" customHeight="1">
      <c r="C88" s="80" t="s">
        <v>63</v>
      </c>
      <c r="D88" s="80"/>
      <c r="E88" s="80"/>
      <c r="F88" s="80"/>
      <c r="G88" s="80"/>
      <c r="H88" s="4"/>
      <c r="I88" s="4"/>
      <c r="J88" s="81" t="s">
        <v>64</v>
      </c>
      <c r="K88" s="81"/>
      <c r="L88" s="81"/>
      <c r="M88" s="81"/>
    </row>
    <row r="89" spans="3:13" ht="12.75">
      <c r="C89" s="4"/>
      <c r="D89" s="4"/>
      <c r="E89" s="4"/>
      <c r="F89" s="4"/>
      <c r="G89" s="4"/>
      <c r="H89" s="82" t="s">
        <v>25</v>
      </c>
      <c r="I89" s="82"/>
      <c r="J89" s="82" t="s">
        <v>26</v>
      </c>
      <c r="K89" s="82"/>
      <c r="L89" s="82"/>
      <c r="M89" s="82"/>
    </row>
  </sheetData>
  <sheetProtection/>
  <mergeCells count="282">
    <mergeCell ref="M75:O75"/>
    <mergeCell ref="K75:L75"/>
    <mergeCell ref="C75:D75"/>
    <mergeCell ref="G75:H75"/>
    <mergeCell ref="I75:J75"/>
    <mergeCell ref="C74:D74"/>
    <mergeCell ref="G74:H74"/>
    <mergeCell ref="I74:J74"/>
    <mergeCell ref="C73:D73"/>
    <mergeCell ref="G73:H73"/>
    <mergeCell ref="I73:J73"/>
    <mergeCell ref="M74:O74"/>
    <mergeCell ref="K74:L74"/>
    <mergeCell ref="M77:O77"/>
    <mergeCell ref="C67:O67"/>
    <mergeCell ref="C68:D68"/>
    <mergeCell ref="G68:H68"/>
    <mergeCell ref="I68:J68"/>
    <mergeCell ref="C69:D69"/>
    <mergeCell ref="G69:H69"/>
    <mergeCell ref="I69:J69"/>
    <mergeCell ref="K77:L77"/>
    <mergeCell ref="C77:D77"/>
    <mergeCell ref="G77:H77"/>
    <mergeCell ref="I77:J77"/>
    <mergeCell ref="M76:O76"/>
    <mergeCell ref="C76:D76"/>
    <mergeCell ref="G76:H76"/>
    <mergeCell ref="I76:J76"/>
    <mergeCell ref="K76:L76"/>
    <mergeCell ref="M73:O73"/>
    <mergeCell ref="K73:L73"/>
    <mergeCell ref="M71:O71"/>
    <mergeCell ref="K72:L72"/>
    <mergeCell ref="M72:O72"/>
    <mergeCell ref="K71:L71"/>
    <mergeCell ref="M69:O69"/>
    <mergeCell ref="K70:L70"/>
    <mergeCell ref="M70:O70"/>
    <mergeCell ref="I70:J70"/>
    <mergeCell ref="K69:L69"/>
    <mergeCell ref="D19:E19"/>
    <mergeCell ref="B19:C19"/>
    <mergeCell ref="H19:I19"/>
    <mergeCell ref="G64:H64"/>
    <mergeCell ref="I64:J64"/>
    <mergeCell ref="D28:F28"/>
    <mergeCell ref="D29:F29"/>
    <mergeCell ref="B28:C28"/>
    <mergeCell ref="H28:J28"/>
    <mergeCell ref="B29:C29"/>
    <mergeCell ref="F52:G52"/>
    <mergeCell ref="D52:E53"/>
    <mergeCell ref="B52:C53"/>
    <mergeCell ref="K66:L66"/>
    <mergeCell ref="G66:H66"/>
    <mergeCell ref="I66:J66"/>
    <mergeCell ref="H56:I56"/>
    <mergeCell ref="G58:H58"/>
    <mergeCell ref="I58:J58"/>
    <mergeCell ref="K58:L58"/>
    <mergeCell ref="C85:G85"/>
    <mergeCell ref="J85:M85"/>
    <mergeCell ref="B81:C81"/>
    <mergeCell ref="B25:C25"/>
    <mergeCell ref="D25:F25"/>
    <mergeCell ref="K52:O53"/>
    <mergeCell ref="H53:I53"/>
    <mergeCell ref="H25:J25"/>
    <mergeCell ref="K49:O49"/>
    <mergeCell ref="C83:G83"/>
    <mergeCell ref="J83:M83"/>
    <mergeCell ref="H84:I84"/>
    <mergeCell ref="J84:M84"/>
    <mergeCell ref="M65:O65"/>
    <mergeCell ref="M28:O28"/>
    <mergeCell ref="H86:I86"/>
    <mergeCell ref="J86:M86"/>
    <mergeCell ref="K62:L62"/>
    <mergeCell ref="G62:H62"/>
    <mergeCell ref="K61:L61"/>
    <mergeCell ref="M68:O68"/>
    <mergeCell ref="I65:J65"/>
    <mergeCell ref="G65:H65"/>
    <mergeCell ref="D81:E81"/>
    <mergeCell ref="K26:L26"/>
    <mergeCell ref="B79:N79"/>
    <mergeCell ref="H29:J29"/>
    <mergeCell ref="M66:O66"/>
    <mergeCell ref="K64:L64"/>
    <mergeCell ref="K65:L65"/>
    <mergeCell ref="M29:O29"/>
    <mergeCell ref="M64:O64"/>
    <mergeCell ref="C63:D63"/>
    <mergeCell ref="K63:L63"/>
    <mergeCell ref="C64:D64"/>
    <mergeCell ref="C71:D71"/>
    <mergeCell ref="G71:H71"/>
    <mergeCell ref="C66:D66"/>
    <mergeCell ref="K68:L68"/>
    <mergeCell ref="C70:D70"/>
    <mergeCell ref="G70:H70"/>
    <mergeCell ref="I71:J71"/>
    <mergeCell ref="I72:J72"/>
    <mergeCell ref="C62:D62"/>
    <mergeCell ref="G63:H63"/>
    <mergeCell ref="I63:J63"/>
    <mergeCell ref="I62:J62"/>
    <mergeCell ref="C72:D72"/>
    <mergeCell ref="G72:H72"/>
    <mergeCell ref="K25:L25"/>
    <mergeCell ref="M25:O25"/>
    <mergeCell ref="H52:J52"/>
    <mergeCell ref="K28:L28"/>
    <mergeCell ref="K29:L29"/>
    <mergeCell ref="B51:N51"/>
    <mergeCell ref="H26:J26"/>
    <mergeCell ref="B49:C49"/>
    <mergeCell ref="D49:E49"/>
    <mergeCell ref="H49:I49"/>
    <mergeCell ref="B16:C17"/>
    <mergeCell ref="K16:O17"/>
    <mergeCell ref="B21:O21"/>
    <mergeCell ref="B22:C22"/>
    <mergeCell ref="D22:F22"/>
    <mergeCell ref="H22:J22"/>
    <mergeCell ref="K22:L22"/>
    <mergeCell ref="K19:O20"/>
    <mergeCell ref="B10:J10"/>
    <mergeCell ref="K10:L10"/>
    <mergeCell ref="D16:E17"/>
    <mergeCell ref="F16:F17"/>
    <mergeCell ref="G16:G17"/>
    <mergeCell ref="H16:J16"/>
    <mergeCell ref="B14:N14"/>
    <mergeCell ref="B15:N15"/>
    <mergeCell ref="B11:J11"/>
    <mergeCell ref="H17:I17"/>
    <mergeCell ref="M22:O22"/>
    <mergeCell ref="B18:C18"/>
    <mergeCell ref="D18:E18"/>
    <mergeCell ref="H18:I18"/>
    <mergeCell ref="K18:O18"/>
    <mergeCell ref="B20:C20"/>
    <mergeCell ref="D20:E20"/>
    <mergeCell ref="H20:I20"/>
    <mergeCell ref="M62:O62"/>
    <mergeCell ref="B23:C23"/>
    <mergeCell ref="D23:F23"/>
    <mergeCell ref="H23:J23"/>
    <mergeCell ref="B24:C24"/>
    <mergeCell ref="M23:O23"/>
    <mergeCell ref="K23:L23"/>
    <mergeCell ref="K54:O54"/>
    <mergeCell ref="B47:N47"/>
    <mergeCell ref="D24:O24"/>
    <mergeCell ref="K81:O81"/>
    <mergeCell ref="H81:I81"/>
    <mergeCell ref="I61:J61"/>
    <mergeCell ref="B56:C56"/>
    <mergeCell ref="M61:O61"/>
    <mergeCell ref="M59:O59"/>
    <mergeCell ref="M58:O58"/>
    <mergeCell ref="C65:D65"/>
    <mergeCell ref="M63:O63"/>
    <mergeCell ref="I59:J59"/>
    <mergeCell ref="L1:O6"/>
    <mergeCell ref="B8:J8"/>
    <mergeCell ref="K8:L8"/>
    <mergeCell ref="K9:L9"/>
    <mergeCell ref="B7:N7"/>
    <mergeCell ref="B9:J9"/>
    <mergeCell ref="K11:L11"/>
    <mergeCell ref="B12:C12"/>
    <mergeCell ref="F12:M12"/>
    <mergeCell ref="B13:C13"/>
    <mergeCell ref="F13:M13"/>
    <mergeCell ref="C88:G88"/>
    <mergeCell ref="J88:M88"/>
    <mergeCell ref="H89:I89"/>
    <mergeCell ref="J89:M89"/>
    <mergeCell ref="K30:L30"/>
    <mergeCell ref="M30:O30"/>
    <mergeCell ref="M26:O26"/>
    <mergeCell ref="B27:C27"/>
    <mergeCell ref="D27:F27"/>
    <mergeCell ref="H27:J27"/>
    <mergeCell ref="K27:L27"/>
    <mergeCell ref="M27:O27"/>
    <mergeCell ref="B26:C26"/>
    <mergeCell ref="D26:F26"/>
    <mergeCell ref="C61:D61"/>
    <mergeCell ref="G61:H61"/>
    <mergeCell ref="D56:E56"/>
    <mergeCell ref="B30:C30"/>
    <mergeCell ref="D30:F30"/>
    <mergeCell ref="H30:J30"/>
    <mergeCell ref="B57:O57"/>
    <mergeCell ref="C58:D58"/>
    <mergeCell ref="C59:D59"/>
    <mergeCell ref="G59:H59"/>
    <mergeCell ref="K59:L59"/>
    <mergeCell ref="C60:O60"/>
    <mergeCell ref="D54:E54"/>
    <mergeCell ref="H54:I54"/>
    <mergeCell ref="B54:C54"/>
    <mergeCell ref="K55:O55"/>
    <mergeCell ref="B55:C55"/>
    <mergeCell ref="D55:E55"/>
    <mergeCell ref="H55:I55"/>
    <mergeCell ref="B31:C31"/>
    <mergeCell ref="D31:O31"/>
    <mergeCell ref="B37:C37"/>
    <mergeCell ref="D37:F37"/>
    <mergeCell ref="H37:J37"/>
    <mergeCell ref="K37:L37"/>
    <mergeCell ref="M37:O37"/>
    <mergeCell ref="B38:C38"/>
    <mergeCell ref="D38:F38"/>
    <mergeCell ref="H38:J38"/>
    <mergeCell ref="K38:L38"/>
    <mergeCell ref="M38:O38"/>
    <mergeCell ref="M40:O40"/>
    <mergeCell ref="B41:C41"/>
    <mergeCell ref="D41:F41"/>
    <mergeCell ref="H41:J41"/>
    <mergeCell ref="K41:L41"/>
    <mergeCell ref="M41:O41"/>
    <mergeCell ref="B40:C40"/>
    <mergeCell ref="D40:F40"/>
    <mergeCell ref="H40:J40"/>
    <mergeCell ref="K40:L40"/>
    <mergeCell ref="M43:O43"/>
    <mergeCell ref="B44:C44"/>
    <mergeCell ref="D44:F44"/>
    <mergeCell ref="H44:J44"/>
    <mergeCell ref="K44:L44"/>
    <mergeCell ref="M44:O44"/>
    <mergeCell ref="B43:C43"/>
    <mergeCell ref="D43:F43"/>
    <mergeCell ref="H43:J43"/>
    <mergeCell ref="K43:L43"/>
    <mergeCell ref="M32:O32"/>
    <mergeCell ref="B34:C34"/>
    <mergeCell ref="D34:F34"/>
    <mergeCell ref="H34:J34"/>
    <mergeCell ref="K34:L34"/>
    <mergeCell ref="M34:O34"/>
    <mergeCell ref="B32:C32"/>
    <mergeCell ref="D32:F32"/>
    <mergeCell ref="H32:J32"/>
    <mergeCell ref="K32:L32"/>
    <mergeCell ref="M36:O36"/>
    <mergeCell ref="B33:C33"/>
    <mergeCell ref="D33:F33"/>
    <mergeCell ref="H33:J33"/>
    <mergeCell ref="K33:L33"/>
    <mergeCell ref="M33:O33"/>
    <mergeCell ref="B36:C36"/>
    <mergeCell ref="D36:F36"/>
    <mergeCell ref="H36:J36"/>
    <mergeCell ref="K36:L36"/>
    <mergeCell ref="M39:O39"/>
    <mergeCell ref="B42:C42"/>
    <mergeCell ref="D42:F42"/>
    <mergeCell ref="H42:J42"/>
    <mergeCell ref="K42:L42"/>
    <mergeCell ref="M42:O42"/>
    <mergeCell ref="B39:C39"/>
    <mergeCell ref="D39:F39"/>
    <mergeCell ref="H39:J39"/>
    <mergeCell ref="K39:L39"/>
    <mergeCell ref="M45:O45"/>
    <mergeCell ref="B35:C35"/>
    <mergeCell ref="D35:F35"/>
    <mergeCell ref="H35:J35"/>
    <mergeCell ref="K35:L35"/>
    <mergeCell ref="M35:O35"/>
    <mergeCell ref="B45:C45"/>
    <mergeCell ref="D45:F45"/>
    <mergeCell ref="H45:J45"/>
    <mergeCell ref="K45:L45"/>
  </mergeCells>
  <printOptions/>
  <pageMargins left="0.31496062992125984" right="0.31496062992125984" top="0.31496062992125984" bottom="0.31496062992125984" header="0.5118110236220472" footer="0.5118110236220472"/>
  <pageSetup fitToHeight="2" horizontalDpi="300" verticalDpi="300" orientation="landscape" pageOrder="overThenDown" paperSize="9" scale="95" r:id="rId1"/>
  <rowBreaks count="1" manualBreakCount="1">
    <brk id="3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Alevtina</cp:lastModifiedBy>
  <cp:lastPrinted>2020-09-29T10:50:35Z</cp:lastPrinted>
  <dcterms:created xsi:type="dcterms:W3CDTF">2018-10-08T13:52:21Z</dcterms:created>
  <dcterms:modified xsi:type="dcterms:W3CDTF">2020-11-19T11:22:03Z</dcterms:modified>
  <cp:category/>
  <cp:version/>
  <cp:contentType/>
  <cp:contentStatus/>
</cp:coreProperties>
</file>