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065" activeTab="0"/>
  </bookViews>
  <sheets>
    <sheet name="Лист1" sheetId="1" r:id="rId1"/>
  </sheets>
  <definedNames>
    <definedName name="_xlnm.Print_Area" localSheetId="0">'Лист1'!$A$1:$Q$365</definedName>
  </definedNames>
  <calcPr fullCalcOnLoad="1"/>
</workbook>
</file>

<file path=xl/sharedStrings.xml><?xml version="1.0" encoding="utf-8"?>
<sst xmlns="http://schemas.openxmlformats.org/spreadsheetml/2006/main" count="984" uniqueCount="222">
  <si>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</si>
  <si>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</si>
  <si>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</si>
  <si>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</si>
  <si>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</si>
  <si>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</si>
  <si>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</si>
  <si>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</si>
  <si>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</si>
  <si>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</si>
  <si>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</si>
  <si>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</si>
  <si>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</si>
  <si>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</si>
  <si>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</si>
  <si>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</si>
  <si>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</si>
  <si>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</si>
  <si>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</si>
  <si>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</si>
  <si>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</si>
  <si>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</si>
  <si>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</si>
  <si>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</si>
  <si>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</si>
  <si>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</si>
  <si>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</si>
  <si>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</si>
  <si>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</si>
  <si>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</si>
  <si>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</si>
  <si>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</si>
  <si>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</si>
  <si>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</si>
  <si>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</si>
  <si>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</si>
  <si>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</si>
  <si>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</si>
  <si>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</si>
  <si>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</si>
  <si>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</si>
  <si>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</si>
  <si>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</si>
  <si>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</si>
  <si>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</si>
  <si>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</si>
  <si>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</si>
  <si>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</si>
  <si>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</si>
  <si>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</si>
  <si>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</si>
  <si>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</si>
  <si>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</si>
  <si>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</si>
  <si>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</si>
  <si>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</si>
  <si>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</si>
  <si>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</si>
  <si>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</si>
  <si>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</si>
  <si>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</si>
  <si>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</si>
  <si>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</si>
  <si>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</si>
  <si>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</si>
  <si>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</si>
  <si>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</si>
  <si>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</si>
  <si>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</si>
  <si>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</si>
  <si>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</si>
  <si>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</si>
  <si>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</si>
  <si>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</si>
  <si>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</si>
  <si>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</si>
  <si>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</si>
  <si>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Здійснення управлінням наданих законодавством повноважень у сфері соціального захисту населення</t>
  </si>
  <si>
    <t>Здійснення управлінням наданих законодавством повноважень у сфері соціального захисту населення.</t>
  </si>
  <si>
    <t>Інші надходження спеціального фонду</t>
  </si>
  <si>
    <t>Кошти, що передаються із загального фонду до спеціального фонду (бюджету розвитку)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</si>
  <si>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</si>
  <si>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</si>
  <si>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</si>
  <si>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</si>
  <si>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</si>
  <si>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</si>
  <si>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</si>
  <si>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</si>
  <si>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Реконструкція та раставрація інших об'єктів</t>
  </si>
  <si>
    <t>Нарахування на оплату праці</t>
  </si>
  <si>
    <t>Предмети, матеріали, обладнання та  інвентар</t>
  </si>
  <si>
    <t>Оплата послуг (крім комунальних)</t>
  </si>
  <si>
    <t>Видатки на відрядження</t>
  </si>
  <si>
    <t>Кількість штатних одиниць, з них:</t>
  </si>
  <si>
    <t>од.</t>
  </si>
  <si>
    <t>Штатний розпис</t>
  </si>
  <si>
    <t>посадові особи</t>
  </si>
  <si>
    <t>обслуговувючий персонал</t>
  </si>
  <si>
    <t>Кількість отриманих звернень, заяв, скарг за рік</t>
  </si>
  <si>
    <t>Журнали реєстрації</t>
  </si>
  <si>
    <t>Кількість підготовлених проектів рішень міської ради, виконавчого комітету, розпоряджень міського голови за рік</t>
  </si>
  <si>
    <t>Кількість вхідної кореспонденції</t>
  </si>
  <si>
    <t>Витрати на утримання однієї штатної одиниці</t>
  </si>
  <si>
    <t>Розрахункові дані</t>
  </si>
  <si>
    <t>Кількість виконаних звернень, заяв, скарг на одну посадову особу</t>
  </si>
  <si>
    <t>Кількість підготовлених проектів рішень міської ради, виконавчого комітету, розпоряджень міського голови на одну посадову особу</t>
  </si>
  <si>
    <t>Кількість опрацьованої кореспонденції на одну посадову особу</t>
  </si>
  <si>
    <t>грн</t>
  </si>
  <si>
    <t>Обовязкові виплати</t>
  </si>
  <si>
    <t>Стимулюючі доплати та надбавки</t>
  </si>
  <si>
    <t>Премії</t>
  </si>
  <si>
    <t>Матеріальна допомога</t>
  </si>
  <si>
    <t>Індексація</t>
  </si>
  <si>
    <t>інший персонал</t>
  </si>
  <si>
    <t>2019 рік</t>
  </si>
  <si>
    <t>2020 рік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</si>
  <si>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</si>
  <si>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</si>
  <si>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</si>
  <si>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</si>
  <si>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Використання товарів і послуг</t>
  </si>
  <si>
    <t>Предмети, матеріали, обладнання та інвентар</t>
  </si>
  <si>
    <t>Оплата послун (крім комунальних)</t>
  </si>
  <si>
    <t>Оплата комунальних послуг та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</si>
  <si>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</si>
  <si>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по реалізації державних (регіональних) програм, не віднесені до заходів розвитку</t>
  </si>
  <si>
    <t>2021 рік (прогноз)</t>
  </si>
  <si>
    <t>2021 рік</t>
  </si>
  <si>
    <t>Дебіторська заборгованість на 01.01.2018</t>
  </si>
  <si>
    <t>грн.</t>
  </si>
  <si>
    <t>Кошторисний розрахунок</t>
  </si>
  <si>
    <t>якості</t>
  </si>
  <si>
    <t>Рівень забезпечення</t>
  </si>
  <si>
    <t>Обсяг видатків для  придбання комп'ютерної техніки</t>
  </si>
  <si>
    <t>Кількість одиниць планується придбати</t>
  </si>
  <si>
    <t>%</t>
  </si>
  <si>
    <t>Оплата інших енергоносіїв та інших комунальних послуг</t>
  </si>
  <si>
    <t>Здійснення капітального ремонту 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</si>
  <si>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Метраж об'єкту, що потребує капітального ремонту </t>
  </si>
  <si>
    <t>кв.м.</t>
  </si>
  <si>
    <t>Метраж об'єкту, що планується відремонтувати</t>
  </si>
  <si>
    <t xml:space="preserve">Середня вартість ремонту 1 кв.м. </t>
  </si>
  <si>
    <t>Питома вага відремонтованої площі у загальній площі, що потребує ремонту</t>
  </si>
  <si>
    <t>Кошторис</t>
  </si>
  <si>
    <t>Придбання комп'ютерної техніки</t>
  </si>
  <si>
    <t>Рахунок-фактура</t>
  </si>
  <si>
    <t>Середні видатки на придбання одиниці комп'ютерної техніки</t>
  </si>
  <si>
    <t>від 07 серпня 2019 року N 336)</t>
  </si>
  <si>
    <t>(0) (8)</t>
  </si>
  <si>
    <t>(код Типової відомчої класифікації видатків та кредитування місцевого бюджету)</t>
  </si>
  <si>
    <t>(код за ЄДРПОУ)</t>
  </si>
  <si>
    <t>(0) (8) 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</si>
  <si>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</si>
  <si>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</si>
  <si>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</si>
  <si>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</si>
  <si>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</si>
  <si>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</si>
  <si>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 (місті Києві), селищах, селах, об`єднаних територіальних громадах</t>
  </si>
  <si>
    <t>3.  (0) (8) (1) (0) (1) (6) (0)</t>
  </si>
  <si>
    <t>(0) (1) (6) (0)</t>
  </si>
  <si>
    <t>(0) (1) (1) (1)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</si>
  <si>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</si>
  <si>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</si>
  <si>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</si>
  <si>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Здійснення капітального ремонту центрального входу з пандусом  будівлі управління праці та соціального захисту населення Лисичанської міської ради за адресою: м. Лисичанськ, вул. Малиновського, 22а</t>
  </si>
  <si>
    <t>Кошторис, Рішеня міської ради від 01.03.2019 р. № 61/919, від 28.11.2019 року № 79/1126</t>
  </si>
  <si>
    <t>11. Місцеві/регіональні програми, які виконуються в межах бюджетної програми:</t>
  </si>
  <si>
    <t>4. Мета та завдання бюджетної програми на 2020 - 2022 роки:</t>
  </si>
  <si>
    <t>2) завдання бюджетної програми:</t>
  </si>
  <si>
    <t>1) мета бюджетної програми, строки її реалізації :</t>
  </si>
  <si>
    <t>Погашення кредиторської заборгованості</t>
  </si>
  <si>
    <t>Конституція України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</si>
  <si>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</si>
  <si>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</si>
  <si>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</si>
  <si>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</si>
  <si>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1) видатки за кодами Економічної класифікації видатків бюджету у 2018 - 20120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</si>
  <si>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</si>
  <si>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</si>
  <si>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</si>
  <si>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2022 рік (прогноз)</t>
  </si>
  <si>
    <t>1) витрати за напрямами використання бюджетних коштів у 2018 - 2020 роках:</t>
  </si>
  <si>
    <t xml:space="preserve"> Здійснення капітального ремонту 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</si>
  <si>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 Здійснення капітального ремонту центрального входу з пандусом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</si>
  <si>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 Здійснення придбання комп'ютерної техніки</t>
  </si>
  <si>
    <t>2) витрати за напрямами використання бюджетних коштів у 2021 - 2022 роках:</t>
  </si>
  <si>
    <t>2) надходження для виконання бюджетної програми у 2021 - 2022 роках:</t>
  </si>
  <si>
    <t>1) результативні показники бюджетної програми у 2018- 20120роках:</t>
  </si>
  <si>
    <t>Кількість оброблених отриманих листів, звернень, заяв, скарг порівняно з минулим роком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</si>
  <si>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</si>
  <si>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</si>
  <si>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</si>
  <si>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</si>
  <si>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2021- 2022роках:</t>
  </si>
  <si>
    <t>12. Об'єкти, які виконуються в межах бюджетної програми за рахунок коштів бюджету розвитку у 2018- 2022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</si>
  <si>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</si>
  <si>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</si>
  <si>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</si>
  <si>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</si>
  <si>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2018 - 2020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</si>
  <si>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</si>
  <si>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</si>
  <si>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</si>
  <si>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</si>
  <si>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Придбання розширювального баку</t>
  </si>
  <si>
    <t xml:space="preserve">Обсяг видатків для  придбання </t>
  </si>
  <si>
    <t>Рахунок</t>
  </si>
  <si>
    <t>Начальник управління</t>
  </si>
  <si>
    <t>"Дослідження і розробки, окремі заходи розвитку по реалізації державних (регіональних) програм"</t>
  </si>
  <si>
    <t>БЮДЖЕТНИЙ ЗАПИТ НА 2020  - 2022 РОКИ індивідуальний (Форма 2020-2)</t>
  </si>
  <si>
    <t>Закон України "Про судовий збір" (зі змінами)</t>
  </si>
  <si>
    <t>Закон України "Про службу в органах місцевого самоврядування" (зі змінами)</t>
  </si>
  <si>
    <t>Закон України "Про місцеве самоврядування в Україні" (зі змінами)</t>
  </si>
  <si>
    <t>Бюджетний кодекс України (зі змінами)</t>
  </si>
  <si>
    <t>1. Управління праці та соціального захисту населення військово-цивільної адміністрації міста Лисичанськ Луганської області</t>
  </si>
  <si>
    <t>2. Управління праці та соціального захисту населення військово-цивільної адміністрації міста Лисичанськ Луганської області</t>
  </si>
  <si>
    <t xml:space="preserve">Рішення Лисичанської міської ради "Про міський бюджет на 2020 рік" від 23.01.2020 № 83/1179 зі змінами             
</t>
  </si>
  <si>
    <t>Головний бухгалтер</t>
  </si>
  <si>
    <t>Ольга ПУГАЦЬКА</t>
  </si>
  <si>
    <t>Олена БЄЛАН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</si>
</sst>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3" fontId="4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Alignment="1">
      <alignment wrapText="1"/>
    </xf>
    <xf numFmtId="0" fontId="51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wrapText="1"/>
    </xf>
    <xf numFmtId="1" fontId="49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1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3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0" fontId="49" fillId="0" borderId="12" xfId="0" applyFont="1" applyFill="1" applyBorder="1" applyAlignment="1">
      <alignment/>
    </xf>
    <xf numFmtId="0" fontId="52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top"/>
    </xf>
    <xf numFmtId="0" fontId="50" fillId="0" borderId="12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5"/>
  <sheetViews>
    <sheetView tabSelected="1" view="pageBreakPreview" zoomScale="80" zoomScaleNormal="80" zoomScaleSheetLayoutView="80" zoomScalePageLayoutView="0" workbookViewId="0" topLeftCell="A50">
      <selection activeCell="N71" sqref="N71:N72"/>
    </sheetView>
  </sheetViews>
  <sheetFormatPr defaultColWidth="9.140625" defaultRowHeight="15"/>
  <cols>
    <col min="1" max="1" width="17.57421875" style="7" customWidth="1"/>
    <col min="2" max="2" width="34.28125" style="7" customWidth="1"/>
    <col min="3" max="3" width="12.421875" style="7" customWidth="1"/>
    <col min="4" max="4" width="19.8515625" style="7" customWidth="1"/>
    <col min="5" max="5" width="14.00390625" style="7" customWidth="1"/>
    <col min="6" max="6" width="13.7109375" style="7" customWidth="1"/>
    <col min="7" max="9" width="11.28125" style="7" customWidth="1"/>
    <col min="10" max="11" width="11.7109375" style="7" customWidth="1"/>
    <col min="12" max="12" width="11.140625" style="7" customWidth="1"/>
    <col min="13" max="13" width="11.28125" style="7" customWidth="1"/>
    <col min="14" max="14" width="10.57421875" style="7" customWidth="1"/>
    <col min="15" max="15" width="9.140625" style="7" customWidth="1"/>
    <col min="16" max="16" width="12.00390625" style="7" customWidth="1"/>
    <col min="17" max="16384" width="9.140625" style="7" customWidth="1"/>
  </cols>
  <sheetData>
    <row r="1" ht="15">
      <c r="P1" s="8" t="s">
        <v>0</v>
      </c>
    </row>
    <row r="2" ht="15">
      <c r="P2" s="8" t="s">
        <v>1</v>
      </c>
    </row>
    <row r="3" ht="15">
      <c r="P3" s="8" t="s">
        <v>2</v>
      </c>
    </row>
    <row r="4" ht="15">
      <c r="P4" s="8" t="s">
        <v>3</v>
      </c>
    </row>
    <row r="5" ht="15">
      <c r="P5" s="8" t="s">
        <v>148</v>
      </c>
    </row>
    <row r="6" spans="1:16" ht="46.5" customHeight="1">
      <c r="A6" s="74" t="s">
        <v>211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38.25" customHeight="1">
      <c r="A7" s="76" t="s">
        <v>216</v>
      </c>
      <c r="B7" s="76"/>
      <c r="C7" s="76"/>
      <c r="D7" s="76"/>
      <c r="E7" s="76"/>
      <c r="F7" s="76"/>
      <c r="G7" s="76"/>
      <c r="H7" s="76"/>
      <c r="I7" s="76"/>
      <c r="J7" s="9"/>
      <c r="K7" s="9"/>
      <c r="L7" s="61" t="s">
        <v>149</v>
      </c>
      <c r="M7" s="61"/>
      <c r="N7" s="9"/>
      <c r="O7" s="61">
        <v>24205528</v>
      </c>
      <c r="P7" s="61"/>
    </row>
    <row r="8" spans="1:16" ht="33.75" customHeight="1">
      <c r="A8" s="77" t="s">
        <v>4</v>
      </c>
      <c r="B8" s="77"/>
      <c r="C8" s="77"/>
      <c r="D8" s="77"/>
      <c r="E8" s="77"/>
      <c r="F8" s="77"/>
      <c r="G8" s="77"/>
      <c r="H8" s="77"/>
      <c r="I8" s="77"/>
      <c r="J8" s="77"/>
      <c r="K8" s="78" t="s">
        <v>150</v>
      </c>
      <c r="L8" s="78"/>
      <c r="M8" s="78"/>
      <c r="N8" s="78"/>
      <c r="O8" s="75" t="s">
        <v>151</v>
      </c>
      <c r="P8" s="75"/>
    </row>
    <row r="9" spans="1:16" ht="46.5" customHeight="1">
      <c r="A9" s="76" t="s">
        <v>217</v>
      </c>
      <c r="B9" s="76"/>
      <c r="C9" s="76"/>
      <c r="D9" s="76"/>
      <c r="E9" s="76"/>
      <c r="F9" s="76"/>
      <c r="G9" s="76"/>
      <c r="H9" s="76"/>
      <c r="I9" s="76"/>
      <c r="J9" s="10"/>
      <c r="K9" s="10"/>
      <c r="L9" s="61" t="s">
        <v>152</v>
      </c>
      <c r="M9" s="61"/>
      <c r="N9" s="10"/>
      <c r="O9" s="61">
        <v>24205528</v>
      </c>
      <c r="P9" s="61"/>
    </row>
    <row r="10" spans="1:16" ht="65.25" customHeight="1">
      <c r="A10" s="77" t="s">
        <v>5</v>
      </c>
      <c r="B10" s="77"/>
      <c r="C10" s="77"/>
      <c r="D10" s="77"/>
      <c r="E10" s="77"/>
      <c r="F10" s="77"/>
      <c r="G10" s="77"/>
      <c r="H10" s="77"/>
      <c r="I10" s="77"/>
      <c r="J10" s="77"/>
      <c r="K10" s="78" t="s">
        <v>153</v>
      </c>
      <c r="L10" s="78"/>
      <c r="M10" s="78"/>
      <c r="N10" s="78"/>
      <c r="O10" s="75" t="s">
        <v>151</v>
      </c>
      <c r="P10" s="75"/>
    </row>
    <row r="11" spans="1:16" ht="60.75" customHeight="1">
      <c r="A11" s="76" t="s">
        <v>160</v>
      </c>
      <c r="B11" s="76"/>
      <c r="C11" s="61" t="s">
        <v>161</v>
      </c>
      <c r="D11" s="61"/>
      <c r="E11" s="61"/>
      <c r="F11" s="61" t="s">
        <v>162</v>
      </c>
      <c r="G11" s="61"/>
      <c r="H11" s="61" t="s">
        <v>159</v>
      </c>
      <c r="I11" s="61"/>
      <c r="J11" s="61"/>
      <c r="K11" s="61"/>
      <c r="L11" s="61"/>
      <c r="M11" s="61"/>
      <c r="N11" s="11"/>
      <c r="O11" s="61">
        <v>12208100000</v>
      </c>
      <c r="P11" s="61"/>
    </row>
    <row r="12" spans="1:16" ht="88.5" customHeight="1">
      <c r="A12" s="62" t="s">
        <v>154</v>
      </c>
      <c r="B12" s="62"/>
      <c r="C12" s="63" t="s">
        <v>155</v>
      </c>
      <c r="D12" s="63"/>
      <c r="E12" s="63"/>
      <c r="F12" s="63" t="s">
        <v>156</v>
      </c>
      <c r="G12" s="63"/>
      <c r="H12" s="63" t="s">
        <v>157</v>
      </c>
      <c r="I12" s="63"/>
      <c r="J12" s="63"/>
      <c r="K12" s="63"/>
      <c r="L12" s="63"/>
      <c r="M12" s="63"/>
      <c r="N12" s="12"/>
      <c r="O12" s="63" t="s">
        <v>158</v>
      </c>
      <c r="P12" s="63"/>
    </row>
    <row r="13" spans="1:2" ht="15">
      <c r="A13" s="13"/>
      <c r="B13" s="14"/>
    </row>
    <row r="14" spans="1:16" ht="21" customHeight="1">
      <c r="A14" s="67" t="s">
        <v>169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5">
      <c r="A15" s="67" t="s">
        <v>171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15.75" hidden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6"/>
      <c r="M16" s="16"/>
      <c r="N16" s="16"/>
      <c r="O16" s="16"/>
      <c r="P16" s="16"/>
    </row>
    <row r="17" spans="1:16" ht="18.75" customHeight="1">
      <c r="A17" s="65" t="s">
        <v>78</v>
      </c>
      <c r="B17" s="65"/>
      <c r="C17" s="65"/>
      <c r="D17" s="65"/>
      <c r="E17" s="65"/>
      <c r="F17" s="65"/>
      <c r="G17" s="15"/>
      <c r="H17" s="15"/>
      <c r="I17" s="15"/>
      <c r="J17" s="15"/>
      <c r="K17" s="15"/>
      <c r="L17" s="16"/>
      <c r="M17" s="16"/>
      <c r="N17" s="16"/>
      <c r="O17" s="16"/>
      <c r="P17" s="16"/>
    </row>
    <row r="18" spans="1:16" ht="18" customHeight="1">
      <c r="A18" s="67" t="s">
        <v>170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7.25" customHeight="1">
      <c r="A19" s="79" t="s">
        <v>78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6" ht="15">
      <c r="A20" s="67" t="s">
        <v>163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18" customHeight="1">
      <c r="A21" s="65" t="s">
        <v>173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"/>
    </row>
    <row r="22" spans="1:16" ht="17.25" customHeight="1">
      <c r="A22" s="65" t="s">
        <v>215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15"/>
      <c r="N22" s="15"/>
      <c r="O22" s="15"/>
      <c r="P22" s="16"/>
    </row>
    <row r="23" spans="1:16" ht="20.25" customHeight="1">
      <c r="A23" s="65" t="s">
        <v>214</v>
      </c>
      <c r="B23" s="65"/>
      <c r="C23" s="65"/>
      <c r="D23" s="65"/>
      <c r="E23" s="6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ht="17.25" customHeight="1">
      <c r="A24" s="65" t="s">
        <v>213</v>
      </c>
      <c r="B24" s="65"/>
      <c r="C24" s="65"/>
      <c r="D24" s="65"/>
      <c r="E24" s="6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17.25" customHeight="1">
      <c r="A25" s="65" t="s">
        <v>212</v>
      </c>
      <c r="B25" s="6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8" s="55" customFormat="1" ht="15.75" customHeight="1">
      <c r="A26" s="80" t="s">
        <v>218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16" ht="15">
      <c r="A27" s="67" t="s">
        <v>164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5">
      <c r="A28" s="67" t="s">
        <v>174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2" ht="15">
      <c r="A29" s="70" t="s">
        <v>6</v>
      </c>
      <c r="B29" s="70"/>
    </row>
    <row r="32" spans="1:14" ht="15">
      <c r="A32" s="60" t="s">
        <v>7</v>
      </c>
      <c r="B32" s="60" t="s">
        <v>8</v>
      </c>
      <c r="C32" s="60" t="s">
        <v>175</v>
      </c>
      <c r="D32" s="60"/>
      <c r="E32" s="60"/>
      <c r="F32" s="60"/>
      <c r="G32" s="60" t="s">
        <v>176</v>
      </c>
      <c r="H32" s="60"/>
      <c r="I32" s="60"/>
      <c r="J32" s="60"/>
      <c r="K32" s="60" t="s">
        <v>177</v>
      </c>
      <c r="L32" s="60"/>
      <c r="M32" s="60"/>
      <c r="N32" s="60"/>
    </row>
    <row r="33" spans="1:14" ht="68.25" customHeight="1">
      <c r="A33" s="60"/>
      <c r="B33" s="60"/>
      <c r="C33" s="17" t="s">
        <v>9</v>
      </c>
      <c r="D33" s="17" t="s">
        <v>10</v>
      </c>
      <c r="E33" s="17" t="s">
        <v>11</v>
      </c>
      <c r="F33" s="17" t="s">
        <v>57</v>
      </c>
      <c r="G33" s="17" t="s">
        <v>9</v>
      </c>
      <c r="H33" s="17" t="s">
        <v>10</v>
      </c>
      <c r="I33" s="17" t="s">
        <v>11</v>
      </c>
      <c r="J33" s="17" t="s">
        <v>55</v>
      </c>
      <c r="K33" s="17" t="s">
        <v>9</v>
      </c>
      <c r="L33" s="17" t="s">
        <v>10</v>
      </c>
      <c r="M33" s="17" t="s">
        <v>11</v>
      </c>
      <c r="N33" s="17" t="s">
        <v>56</v>
      </c>
    </row>
    <row r="34" spans="1:14" ht="15">
      <c r="A34" s="17">
        <v>1</v>
      </c>
      <c r="B34" s="17">
        <v>2</v>
      </c>
      <c r="C34" s="17">
        <v>3</v>
      </c>
      <c r="D34" s="17">
        <v>4</v>
      </c>
      <c r="E34" s="17">
        <v>5</v>
      </c>
      <c r="F34" s="17">
        <v>6</v>
      </c>
      <c r="G34" s="17">
        <v>7</v>
      </c>
      <c r="H34" s="17">
        <v>8</v>
      </c>
      <c r="I34" s="17">
        <v>9</v>
      </c>
      <c r="J34" s="17">
        <v>10</v>
      </c>
      <c r="K34" s="17">
        <v>11</v>
      </c>
      <c r="L34" s="17">
        <v>12</v>
      </c>
      <c r="M34" s="17">
        <v>13</v>
      </c>
      <c r="N34" s="17">
        <v>14</v>
      </c>
    </row>
    <row r="35" spans="1:14" ht="30">
      <c r="A35" s="17" t="s">
        <v>12</v>
      </c>
      <c r="B35" s="18" t="s">
        <v>13</v>
      </c>
      <c r="C35" s="6">
        <v>14845763.762999997</v>
      </c>
      <c r="D35" s="17" t="s">
        <v>14</v>
      </c>
      <c r="E35" s="17" t="s">
        <v>14</v>
      </c>
      <c r="F35" s="6">
        <f>C35</f>
        <v>14845763.762999997</v>
      </c>
      <c r="G35" s="6">
        <v>17354421</v>
      </c>
      <c r="H35" s="6" t="s">
        <v>14</v>
      </c>
      <c r="I35" s="6" t="s">
        <v>14</v>
      </c>
      <c r="J35" s="6">
        <f>G35</f>
        <v>17354421</v>
      </c>
      <c r="K35" s="6">
        <f>19887420+64253+1666+45811+229500-250000</f>
        <v>19978650</v>
      </c>
      <c r="L35" s="6" t="s">
        <v>14</v>
      </c>
      <c r="M35" s="6" t="s">
        <v>14</v>
      </c>
      <c r="N35" s="6">
        <f>K35</f>
        <v>19978650</v>
      </c>
    </row>
    <row r="36" spans="1:14" ht="45">
      <c r="A36" s="17" t="s">
        <v>12</v>
      </c>
      <c r="B36" s="18" t="s">
        <v>58</v>
      </c>
      <c r="C36" s="17" t="s">
        <v>14</v>
      </c>
      <c r="D36" s="17"/>
      <c r="E36" s="17">
        <v>712</v>
      </c>
      <c r="F36" s="6">
        <f>E36</f>
        <v>712</v>
      </c>
      <c r="G36" s="6" t="s">
        <v>14</v>
      </c>
      <c r="H36" s="6"/>
      <c r="I36" s="6"/>
      <c r="J36" s="6"/>
      <c r="K36" s="6" t="s">
        <v>14</v>
      </c>
      <c r="L36" s="6"/>
      <c r="M36" s="6" t="s">
        <v>12</v>
      </c>
      <c r="N36" s="6"/>
    </row>
    <row r="37" spans="1:14" ht="45">
      <c r="A37" s="17" t="s">
        <v>12</v>
      </c>
      <c r="B37" s="18" t="s">
        <v>59</v>
      </c>
      <c r="C37" s="17" t="s">
        <v>14</v>
      </c>
      <c r="D37" s="6"/>
      <c r="E37" s="6">
        <v>6800</v>
      </c>
      <c r="F37" s="6">
        <f>E37</f>
        <v>6800</v>
      </c>
      <c r="G37" s="6" t="s">
        <v>14</v>
      </c>
      <c r="H37" s="6">
        <v>489784</v>
      </c>
      <c r="I37" s="6">
        <v>489784</v>
      </c>
      <c r="J37" s="6">
        <f>I37</f>
        <v>489784</v>
      </c>
      <c r="K37" s="6" t="s">
        <v>14</v>
      </c>
      <c r="L37" s="6"/>
      <c r="M37" s="6"/>
      <c r="N37" s="6"/>
    </row>
    <row r="38" spans="1:14" ht="26.25" customHeight="1">
      <c r="A38" s="17"/>
      <c r="B38" s="18" t="s">
        <v>79</v>
      </c>
      <c r="C38" s="17" t="s">
        <v>14</v>
      </c>
      <c r="D38" s="6"/>
      <c r="E38" s="6"/>
      <c r="F38" s="6">
        <f>E38</f>
        <v>0</v>
      </c>
      <c r="G38" s="17" t="s">
        <v>14</v>
      </c>
      <c r="H38" s="6"/>
      <c r="I38" s="6"/>
      <c r="J38" s="6"/>
      <c r="K38" s="17" t="s">
        <v>14</v>
      </c>
      <c r="L38" s="6"/>
      <c r="M38" s="6"/>
      <c r="N38" s="6"/>
    </row>
    <row r="39" spans="1:14" ht="45">
      <c r="A39" s="17">
        <v>602400</v>
      </c>
      <c r="B39" s="18" t="s">
        <v>80</v>
      </c>
      <c r="C39" s="17" t="s">
        <v>14</v>
      </c>
      <c r="D39" s="6"/>
      <c r="E39" s="6"/>
      <c r="F39" s="6">
        <f>E39</f>
        <v>0</v>
      </c>
      <c r="G39" s="17" t="s">
        <v>14</v>
      </c>
      <c r="H39" s="6">
        <f>H37</f>
        <v>489784</v>
      </c>
      <c r="I39" s="6">
        <f>I37</f>
        <v>489784</v>
      </c>
      <c r="J39" s="6">
        <f>J37</f>
        <v>489784</v>
      </c>
      <c r="K39" s="17" t="s">
        <v>14</v>
      </c>
      <c r="L39" s="6">
        <v>13800</v>
      </c>
      <c r="M39" s="6">
        <v>13800</v>
      </c>
      <c r="N39" s="6">
        <v>13800</v>
      </c>
    </row>
    <row r="40" spans="1:14" ht="15">
      <c r="A40" s="17" t="s">
        <v>12</v>
      </c>
      <c r="B40" s="18" t="s">
        <v>15</v>
      </c>
      <c r="C40" s="17" t="s">
        <v>14</v>
      </c>
      <c r="D40" s="6" t="s">
        <v>12</v>
      </c>
      <c r="E40" s="6" t="s">
        <v>12</v>
      </c>
      <c r="F40" s="6" t="s">
        <v>12</v>
      </c>
      <c r="G40" s="6" t="s">
        <v>14</v>
      </c>
      <c r="H40" s="6" t="s">
        <v>12</v>
      </c>
      <c r="I40" s="6" t="s">
        <v>12</v>
      </c>
      <c r="J40" s="6" t="s">
        <v>12</v>
      </c>
      <c r="K40" s="6" t="s">
        <v>14</v>
      </c>
      <c r="L40" s="6" t="s">
        <v>12</v>
      </c>
      <c r="M40" s="6" t="s">
        <v>12</v>
      </c>
      <c r="N40" s="6" t="s">
        <v>12</v>
      </c>
    </row>
    <row r="41" spans="1:14" ht="15">
      <c r="A41" s="17" t="s">
        <v>12</v>
      </c>
      <c r="B41" s="17" t="s">
        <v>16</v>
      </c>
      <c r="C41" s="6">
        <f>C35</f>
        <v>14845763.762999997</v>
      </c>
      <c r="D41" s="6">
        <f>D37</f>
        <v>0</v>
      </c>
      <c r="E41" s="6">
        <f>E37+E36</f>
        <v>7512</v>
      </c>
      <c r="F41" s="6">
        <f>F35+F37+F36</f>
        <v>14853275.762999997</v>
      </c>
      <c r="G41" s="6">
        <f>G35</f>
        <v>17354421</v>
      </c>
      <c r="H41" s="6">
        <f>H37+H36</f>
        <v>489784</v>
      </c>
      <c r="I41" s="6">
        <f>I37</f>
        <v>489784</v>
      </c>
      <c r="J41" s="6">
        <f>G41+H41</f>
        <v>17844205</v>
      </c>
      <c r="K41" s="6">
        <f>K35</f>
        <v>19978650</v>
      </c>
      <c r="L41" s="6">
        <f>L36+L39</f>
        <v>13800</v>
      </c>
      <c r="M41" s="6">
        <f>M39</f>
        <v>13800</v>
      </c>
      <c r="N41" s="6">
        <f>N35+N36+N39</f>
        <v>19992450</v>
      </c>
    </row>
    <row r="43" spans="1:10" ht="15">
      <c r="A43" s="64" t="s">
        <v>188</v>
      </c>
      <c r="B43" s="64"/>
      <c r="C43" s="64"/>
      <c r="D43" s="64"/>
      <c r="E43" s="64"/>
      <c r="F43" s="64"/>
      <c r="G43" s="64"/>
      <c r="H43" s="64"/>
      <c r="I43" s="64"/>
      <c r="J43" s="64"/>
    </row>
    <row r="44" ht="15">
      <c r="A44" s="13" t="s">
        <v>6</v>
      </c>
    </row>
    <row r="46" spans="1:10" ht="15">
      <c r="A46" s="60" t="s">
        <v>7</v>
      </c>
      <c r="B46" s="60" t="s">
        <v>8</v>
      </c>
      <c r="C46" s="60" t="s">
        <v>127</v>
      </c>
      <c r="D46" s="60"/>
      <c r="E46" s="60"/>
      <c r="F46" s="60"/>
      <c r="G46" s="60" t="s">
        <v>182</v>
      </c>
      <c r="H46" s="60"/>
      <c r="I46" s="60"/>
      <c r="J46" s="60"/>
    </row>
    <row r="47" spans="1:10" ht="60.75" customHeight="1">
      <c r="A47" s="60"/>
      <c r="B47" s="60"/>
      <c r="C47" s="17" t="s">
        <v>9</v>
      </c>
      <c r="D47" s="17" t="s">
        <v>10</v>
      </c>
      <c r="E47" s="17" t="s">
        <v>11</v>
      </c>
      <c r="F47" s="17" t="s">
        <v>57</v>
      </c>
      <c r="G47" s="17" t="s">
        <v>9</v>
      </c>
      <c r="H47" s="17" t="s">
        <v>10</v>
      </c>
      <c r="I47" s="17" t="s">
        <v>11</v>
      </c>
      <c r="J47" s="17" t="s">
        <v>55</v>
      </c>
    </row>
    <row r="48" spans="1:10" ht="15">
      <c r="A48" s="17">
        <v>1</v>
      </c>
      <c r="B48" s="17">
        <v>2</v>
      </c>
      <c r="C48" s="17">
        <v>3</v>
      </c>
      <c r="D48" s="17">
        <v>4</v>
      </c>
      <c r="E48" s="17">
        <v>5</v>
      </c>
      <c r="F48" s="17">
        <v>6</v>
      </c>
      <c r="G48" s="17">
        <v>7</v>
      </c>
      <c r="H48" s="17">
        <v>8</v>
      </c>
      <c r="I48" s="17">
        <v>9</v>
      </c>
      <c r="J48" s="17">
        <v>10</v>
      </c>
    </row>
    <row r="49" spans="1:10" ht="30">
      <c r="A49" s="2" t="s">
        <v>12</v>
      </c>
      <c r="B49" s="2" t="s">
        <v>13</v>
      </c>
      <c r="C49" s="3">
        <v>20070208</v>
      </c>
      <c r="D49" s="3" t="s">
        <v>14</v>
      </c>
      <c r="E49" s="3" t="s">
        <v>12</v>
      </c>
      <c r="F49" s="3">
        <f>C49</f>
        <v>20070208</v>
      </c>
      <c r="G49" s="3">
        <v>20241212</v>
      </c>
      <c r="H49" s="3" t="s">
        <v>14</v>
      </c>
      <c r="I49" s="3" t="s">
        <v>12</v>
      </c>
      <c r="J49" s="4">
        <f>G49</f>
        <v>20241212</v>
      </c>
    </row>
    <row r="50" spans="1:10" ht="45">
      <c r="A50" s="2" t="s">
        <v>12</v>
      </c>
      <c r="B50" s="2" t="s">
        <v>60</v>
      </c>
      <c r="C50" s="3" t="s">
        <v>14</v>
      </c>
      <c r="D50" s="3" t="s">
        <v>12</v>
      </c>
      <c r="E50" s="3" t="s">
        <v>12</v>
      </c>
      <c r="F50" s="3" t="s">
        <v>12</v>
      </c>
      <c r="G50" s="3" t="s">
        <v>14</v>
      </c>
      <c r="H50" s="3" t="s">
        <v>12</v>
      </c>
      <c r="I50" s="3" t="s">
        <v>12</v>
      </c>
      <c r="J50" s="4" t="s">
        <v>12</v>
      </c>
    </row>
    <row r="51" spans="1:10" ht="45">
      <c r="A51" s="2" t="s">
        <v>12</v>
      </c>
      <c r="B51" s="2" t="s">
        <v>61</v>
      </c>
      <c r="C51" s="3" t="s">
        <v>14</v>
      </c>
      <c r="D51" s="3" t="s">
        <v>12</v>
      </c>
      <c r="E51" s="3" t="s">
        <v>12</v>
      </c>
      <c r="F51" s="3" t="s">
        <v>12</v>
      </c>
      <c r="G51" s="3" t="s">
        <v>14</v>
      </c>
      <c r="H51" s="3" t="s">
        <v>12</v>
      </c>
      <c r="I51" s="3" t="s">
        <v>12</v>
      </c>
      <c r="J51" s="4" t="s">
        <v>12</v>
      </c>
    </row>
    <row r="52" spans="1:10" ht="15">
      <c r="A52" s="2" t="s">
        <v>12</v>
      </c>
      <c r="B52" s="2" t="s">
        <v>15</v>
      </c>
      <c r="C52" s="3" t="s">
        <v>14</v>
      </c>
      <c r="D52" s="3" t="s">
        <v>12</v>
      </c>
      <c r="E52" s="3" t="s">
        <v>12</v>
      </c>
      <c r="F52" s="3" t="s">
        <v>12</v>
      </c>
      <c r="G52" s="3" t="s">
        <v>14</v>
      </c>
      <c r="H52" s="3" t="s">
        <v>12</v>
      </c>
      <c r="I52" s="3" t="s">
        <v>12</v>
      </c>
      <c r="J52" s="4" t="s">
        <v>12</v>
      </c>
    </row>
    <row r="53" spans="1:10" ht="15">
      <c r="A53" s="2" t="s">
        <v>12</v>
      </c>
      <c r="B53" s="5" t="s">
        <v>16</v>
      </c>
      <c r="C53" s="4">
        <f>C49</f>
        <v>20070208</v>
      </c>
      <c r="D53" s="4" t="s">
        <v>12</v>
      </c>
      <c r="E53" s="4" t="s">
        <v>12</v>
      </c>
      <c r="F53" s="4">
        <f>F49</f>
        <v>20070208</v>
      </c>
      <c r="G53" s="4">
        <f>G49</f>
        <v>20241212</v>
      </c>
      <c r="H53" s="4" t="s">
        <v>12</v>
      </c>
      <c r="I53" s="4" t="s">
        <v>12</v>
      </c>
      <c r="J53" s="4">
        <f>J49</f>
        <v>20241212</v>
      </c>
    </row>
    <row r="55" ht="10.5" customHeight="1"/>
    <row r="56" spans="1:14" ht="15">
      <c r="A56" s="67" t="s">
        <v>17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 ht="15">
      <c r="A57" s="67" t="s">
        <v>178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ht="15">
      <c r="A58" s="13" t="s">
        <v>6</v>
      </c>
    </row>
    <row r="59" spans="1:14" ht="21.75" customHeight="1">
      <c r="A59" s="60" t="s">
        <v>18</v>
      </c>
      <c r="B59" s="60" t="s">
        <v>8</v>
      </c>
      <c r="C59" s="60" t="s">
        <v>175</v>
      </c>
      <c r="D59" s="60"/>
      <c r="E59" s="60"/>
      <c r="F59" s="60"/>
      <c r="G59" s="60" t="s">
        <v>176</v>
      </c>
      <c r="H59" s="60"/>
      <c r="I59" s="60"/>
      <c r="J59" s="60"/>
      <c r="K59" s="60" t="s">
        <v>177</v>
      </c>
      <c r="L59" s="60"/>
      <c r="M59" s="60"/>
      <c r="N59" s="60"/>
    </row>
    <row r="60" spans="1:14" ht="63" customHeight="1">
      <c r="A60" s="60"/>
      <c r="B60" s="60"/>
      <c r="C60" s="17" t="s">
        <v>9</v>
      </c>
      <c r="D60" s="17" t="s">
        <v>10</v>
      </c>
      <c r="E60" s="17" t="s">
        <v>11</v>
      </c>
      <c r="F60" s="17" t="s">
        <v>57</v>
      </c>
      <c r="G60" s="17" t="s">
        <v>9</v>
      </c>
      <c r="H60" s="17" t="s">
        <v>10</v>
      </c>
      <c r="I60" s="17" t="s">
        <v>11</v>
      </c>
      <c r="J60" s="17" t="s">
        <v>55</v>
      </c>
      <c r="K60" s="17" t="s">
        <v>9</v>
      </c>
      <c r="L60" s="17" t="s">
        <v>10</v>
      </c>
      <c r="M60" s="17" t="s">
        <v>11</v>
      </c>
      <c r="N60" s="17" t="s">
        <v>56</v>
      </c>
    </row>
    <row r="61" spans="1:14" ht="15">
      <c r="A61" s="17">
        <v>1</v>
      </c>
      <c r="B61" s="17">
        <v>2</v>
      </c>
      <c r="C61" s="17">
        <v>3</v>
      </c>
      <c r="D61" s="17">
        <v>4</v>
      </c>
      <c r="E61" s="17">
        <v>5</v>
      </c>
      <c r="F61" s="17">
        <v>6</v>
      </c>
      <c r="G61" s="17">
        <v>7</v>
      </c>
      <c r="H61" s="17">
        <v>8</v>
      </c>
      <c r="I61" s="17">
        <v>9</v>
      </c>
      <c r="J61" s="17">
        <v>10</v>
      </c>
      <c r="K61" s="17">
        <v>11</v>
      </c>
      <c r="L61" s="17">
        <v>12</v>
      </c>
      <c r="M61" s="17">
        <v>13</v>
      </c>
      <c r="N61" s="17">
        <v>14</v>
      </c>
    </row>
    <row r="62" spans="1:14" ht="15">
      <c r="A62" s="17">
        <v>2111</v>
      </c>
      <c r="B62" s="19" t="s">
        <v>120</v>
      </c>
      <c r="C62" s="6">
        <v>10928063</v>
      </c>
      <c r="D62" s="20"/>
      <c r="E62" s="20"/>
      <c r="F62" s="20">
        <f>C62+D62</f>
        <v>10928063</v>
      </c>
      <c r="G62" s="21">
        <v>12641203</v>
      </c>
      <c r="H62" s="20"/>
      <c r="I62" s="20" t="s">
        <v>12</v>
      </c>
      <c r="J62" s="20">
        <f>G62+H62</f>
        <v>12641203</v>
      </c>
      <c r="K62" s="21">
        <v>14901275</v>
      </c>
      <c r="L62" s="20"/>
      <c r="M62" s="20"/>
      <c r="N62" s="20">
        <f>K62+L62</f>
        <v>14901275</v>
      </c>
    </row>
    <row r="63" spans="1:14" ht="15">
      <c r="A63" s="17">
        <v>2120</v>
      </c>
      <c r="B63" s="18" t="s">
        <v>90</v>
      </c>
      <c r="C63" s="6">
        <v>2419612</v>
      </c>
      <c r="D63" s="20"/>
      <c r="E63" s="20"/>
      <c r="F63" s="20">
        <f aca="true" t="shared" si="0" ref="F63:F75">C63+D63</f>
        <v>2419612</v>
      </c>
      <c r="G63" s="21">
        <f>2777573+12000</f>
        <v>2789573</v>
      </c>
      <c r="H63" s="20"/>
      <c r="I63" s="20"/>
      <c r="J63" s="20">
        <f aca="true" t="shared" si="1" ref="J63:J76">G63+H63</f>
        <v>2789573</v>
      </c>
      <c r="K63" s="21">
        <v>3278281</v>
      </c>
      <c r="L63" s="20"/>
      <c r="M63" s="20"/>
      <c r="N63" s="20">
        <f aca="true" t="shared" si="2" ref="N63:N73">K63+L63</f>
        <v>3278281</v>
      </c>
    </row>
    <row r="64" spans="1:14" ht="30">
      <c r="A64" s="17">
        <v>2210</v>
      </c>
      <c r="B64" s="18" t="s">
        <v>91</v>
      </c>
      <c r="C64" s="6">
        <v>347778</v>
      </c>
      <c r="D64" s="6">
        <v>712</v>
      </c>
      <c r="E64" s="6">
        <v>712</v>
      </c>
      <c r="F64" s="20">
        <f t="shared" si="0"/>
        <v>348490</v>
      </c>
      <c r="G64" s="21">
        <f>394177+283200</f>
        <v>677377</v>
      </c>
      <c r="H64" s="20"/>
      <c r="I64" s="20"/>
      <c r="J64" s="20">
        <f t="shared" si="1"/>
        <v>677377</v>
      </c>
      <c r="K64" s="21">
        <f>193005+208500+87100</f>
        <v>488605</v>
      </c>
      <c r="L64" s="20"/>
      <c r="M64" s="20"/>
      <c r="N64" s="20">
        <f t="shared" si="2"/>
        <v>488605</v>
      </c>
    </row>
    <row r="65" spans="1:14" ht="15">
      <c r="A65" s="17">
        <v>2240</v>
      </c>
      <c r="B65" s="18" t="s">
        <v>92</v>
      </c>
      <c r="C65" s="6">
        <v>280250</v>
      </c>
      <c r="D65" s="20"/>
      <c r="E65" s="20"/>
      <c r="F65" s="20">
        <f t="shared" si="0"/>
        <v>280250</v>
      </c>
      <c r="G65" s="21">
        <f>301709-4802</f>
        <v>296907</v>
      </c>
      <c r="H65" s="20"/>
      <c r="I65" s="20"/>
      <c r="J65" s="20">
        <f t="shared" si="1"/>
        <v>296907</v>
      </c>
      <c r="K65" s="21">
        <f>430900+65919-64253+21000+20460</f>
        <v>474026</v>
      </c>
      <c r="L65" s="20"/>
      <c r="M65" s="20"/>
      <c r="N65" s="20">
        <f t="shared" si="2"/>
        <v>474026</v>
      </c>
    </row>
    <row r="66" spans="1:14" ht="15">
      <c r="A66" s="17">
        <v>2250</v>
      </c>
      <c r="B66" s="18" t="s">
        <v>93</v>
      </c>
      <c r="C66" s="6">
        <v>4203</v>
      </c>
      <c r="D66" s="20"/>
      <c r="E66" s="20"/>
      <c r="F66" s="20">
        <f t="shared" si="0"/>
        <v>4203</v>
      </c>
      <c r="G66" s="21">
        <f>6618-2789</f>
        <v>3829</v>
      </c>
      <c r="H66" s="20"/>
      <c r="I66" s="20"/>
      <c r="J66" s="20">
        <f t="shared" si="1"/>
        <v>3829</v>
      </c>
      <c r="K66" s="21">
        <f>7737-7000</f>
        <v>737</v>
      </c>
      <c r="L66" s="20"/>
      <c r="M66" s="20"/>
      <c r="N66" s="20">
        <f t="shared" si="2"/>
        <v>737</v>
      </c>
    </row>
    <row r="67" spans="1:14" ht="15">
      <c r="A67" s="17">
        <v>2271</v>
      </c>
      <c r="B67" s="18" t="s">
        <v>81</v>
      </c>
      <c r="C67" s="6">
        <v>3644</v>
      </c>
      <c r="D67" s="20"/>
      <c r="E67" s="20"/>
      <c r="F67" s="20">
        <f t="shared" si="0"/>
        <v>3644</v>
      </c>
      <c r="G67" s="21">
        <v>3205</v>
      </c>
      <c r="H67" s="20"/>
      <c r="I67" s="20"/>
      <c r="J67" s="20">
        <f t="shared" si="1"/>
        <v>3205</v>
      </c>
      <c r="K67" s="21">
        <v>3205</v>
      </c>
      <c r="L67" s="20"/>
      <c r="M67" s="20"/>
      <c r="N67" s="20">
        <f t="shared" si="2"/>
        <v>3205</v>
      </c>
    </row>
    <row r="68" spans="1:14" ht="30">
      <c r="A68" s="17">
        <v>2272</v>
      </c>
      <c r="B68" s="18" t="s">
        <v>82</v>
      </c>
      <c r="C68" s="6">
        <v>7570</v>
      </c>
      <c r="D68" s="20"/>
      <c r="E68" s="20"/>
      <c r="F68" s="20">
        <f t="shared" si="0"/>
        <v>7570</v>
      </c>
      <c r="G68" s="21">
        <v>9247</v>
      </c>
      <c r="H68" s="20"/>
      <c r="I68" s="20"/>
      <c r="J68" s="20">
        <f t="shared" si="1"/>
        <v>9247</v>
      </c>
      <c r="K68" s="21">
        <v>9247</v>
      </c>
      <c r="L68" s="20"/>
      <c r="M68" s="20"/>
      <c r="N68" s="20">
        <f t="shared" si="2"/>
        <v>9247</v>
      </c>
    </row>
    <row r="69" spans="1:14" ht="15">
      <c r="A69" s="17">
        <v>2273</v>
      </c>
      <c r="B69" s="18" t="s">
        <v>83</v>
      </c>
      <c r="C69" s="6">
        <v>117469</v>
      </c>
      <c r="D69" s="20"/>
      <c r="E69" s="20"/>
      <c r="F69" s="20">
        <f t="shared" si="0"/>
        <v>117469</v>
      </c>
      <c r="G69" s="21">
        <v>162916</v>
      </c>
      <c r="H69" s="20"/>
      <c r="I69" s="20"/>
      <c r="J69" s="20">
        <f t="shared" si="1"/>
        <v>162916</v>
      </c>
      <c r="K69" s="21">
        <v>156109</v>
      </c>
      <c r="L69" s="20"/>
      <c r="M69" s="20"/>
      <c r="N69" s="20">
        <f t="shared" si="2"/>
        <v>156109</v>
      </c>
    </row>
    <row r="70" spans="1:14" ht="15">
      <c r="A70" s="17">
        <v>2274</v>
      </c>
      <c r="B70" s="18" t="s">
        <v>84</v>
      </c>
      <c r="C70" s="6">
        <v>685947</v>
      </c>
      <c r="D70" s="20"/>
      <c r="E70" s="20"/>
      <c r="F70" s="20">
        <f t="shared" si="0"/>
        <v>685947</v>
      </c>
      <c r="G70" s="21">
        <f>824138-162000</f>
        <v>662138</v>
      </c>
      <c r="H70" s="20"/>
      <c r="I70" s="20"/>
      <c r="J70" s="20">
        <f t="shared" si="1"/>
        <v>662138</v>
      </c>
      <c r="K70" s="21">
        <f>789026-930-925-250000</f>
        <v>537171</v>
      </c>
      <c r="L70" s="20"/>
      <c r="M70" s="20"/>
      <c r="N70" s="20">
        <f t="shared" si="2"/>
        <v>537171</v>
      </c>
    </row>
    <row r="71" spans="1:14" ht="30">
      <c r="A71" s="17">
        <v>2275</v>
      </c>
      <c r="B71" s="19" t="s">
        <v>137</v>
      </c>
      <c r="C71" s="6">
        <v>0</v>
      </c>
      <c r="D71" s="20"/>
      <c r="E71" s="20"/>
      <c r="F71" s="20">
        <f t="shared" si="0"/>
        <v>0</v>
      </c>
      <c r="G71" s="21">
        <v>3445</v>
      </c>
      <c r="H71" s="20"/>
      <c r="I71" s="20"/>
      <c r="J71" s="20">
        <f t="shared" si="1"/>
        <v>3445</v>
      </c>
      <c r="K71" s="21">
        <f>3445+930+925</f>
        <v>5300</v>
      </c>
      <c r="L71" s="20"/>
      <c r="M71" s="20"/>
      <c r="N71" s="20">
        <f t="shared" si="2"/>
        <v>5300</v>
      </c>
    </row>
    <row r="72" spans="1:14" s="59" customFormat="1" ht="45">
      <c r="A72" s="58">
        <v>2281</v>
      </c>
      <c r="B72" s="19" t="s">
        <v>210</v>
      </c>
      <c r="C72" s="6">
        <v>0</v>
      </c>
      <c r="D72" s="20"/>
      <c r="E72" s="20"/>
      <c r="F72" s="20">
        <v>0</v>
      </c>
      <c r="G72" s="21">
        <v>0</v>
      </c>
      <c r="H72" s="20"/>
      <c r="I72" s="20"/>
      <c r="J72" s="20">
        <f t="shared" si="1"/>
        <v>0</v>
      </c>
      <c r="K72" s="21">
        <f>64253-6800</f>
        <v>57453</v>
      </c>
      <c r="L72" s="20"/>
      <c r="M72" s="20"/>
      <c r="N72" s="20">
        <f t="shared" si="2"/>
        <v>57453</v>
      </c>
    </row>
    <row r="73" spans="1:14" ht="54.75" customHeight="1">
      <c r="A73" s="17">
        <v>2282</v>
      </c>
      <c r="B73" s="18" t="s">
        <v>85</v>
      </c>
      <c r="C73" s="6">
        <v>1614</v>
      </c>
      <c r="D73" s="20"/>
      <c r="E73" s="20"/>
      <c r="F73" s="20">
        <f t="shared" si="0"/>
        <v>1614</v>
      </c>
      <c r="G73" s="21">
        <f>6140-1609</f>
        <v>4531</v>
      </c>
      <c r="H73" s="20"/>
      <c r="I73" s="20"/>
      <c r="J73" s="20">
        <f t="shared" si="1"/>
        <v>4531</v>
      </c>
      <c r="K73" s="21">
        <f>9390-5300</f>
        <v>4090</v>
      </c>
      <c r="L73" s="20"/>
      <c r="M73" s="20"/>
      <c r="N73" s="20">
        <f t="shared" si="2"/>
        <v>4090</v>
      </c>
    </row>
    <row r="74" spans="1:14" ht="15">
      <c r="A74" s="17">
        <v>2800</v>
      </c>
      <c r="B74" s="18" t="s">
        <v>86</v>
      </c>
      <c r="C74" s="6">
        <v>49614</v>
      </c>
      <c r="D74" s="20"/>
      <c r="E74" s="20"/>
      <c r="F74" s="20">
        <f t="shared" si="0"/>
        <v>49614</v>
      </c>
      <c r="G74" s="21">
        <v>100050</v>
      </c>
      <c r="H74" s="20"/>
      <c r="I74" s="20"/>
      <c r="J74" s="20">
        <f t="shared" si="1"/>
        <v>100050</v>
      </c>
      <c r="K74" s="21">
        <f>105800+45811-20460-68000</f>
        <v>63151</v>
      </c>
      <c r="L74" s="20"/>
      <c r="M74" s="20"/>
      <c r="N74" s="20">
        <f>K74+L74</f>
        <v>63151</v>
      </c>
    </row>
    <row r="75" spans="1:14" ht="33.75" customHeight="1">
      <c r="A75" s="17">
        <v>3110</v>
      </c>
      <c r="B75" s="18" t="s">
        <v>87</v>
      </c>
      <c r="C75" s="6"/>
      <c r="D75" s="6">
        <v>6800</v>
      </c>
      <c r="E75" s="6">
        <v>6800</v>
      </c>
      <c r="F75" s="20">
        <f t="shared" si="0"/>
        <v>6800</v>
      </c>
      <c r="G75" s="21"/>
      <c r="H75" s="20">
        <v>202230</v>
      </c>
      <c r="I75" s="20"/>
      <c r="J75" s="20">
        <f t="shared" si="1"/>
        <v>202230</v>
      </c>
      <c r="K75" s="21"/>
      <c r="L75" s="20">
        <v>13800</v>
      </c>
      <c r="M75" s="20">
        <v>13800</v>
      </c>
      <c r="N75" s="20">
        <v>13800</v>
      </c>
    </row>
    <row r="76" spans="1:14" ht="15">
      <c r="A76" s="17">
        <v>3132</v>
      </c>
      <c r="B76" s="18" t="s">
        <v>88</v>
      </c>
      <c r="C76" s="6"/>
      <c r="D76" s="6"/>
      <c r="E76" s="6"/>
      <c r="F76" s="20"/>
      <c r="G76" s="21"/>
      <c r="H76" s="20">
        <v>287554</v>
      </c>
      <c r="I76" s="20"/>
      <c r="J76" s="20">
        <f t="shared" si="1"/>
        <v>287554</v>
      </c>
      <c r="K76" s="21"/>
      <c r="L76" s="20"/>
      <c r="M76" s="20"/>
      <c r="N76" s="20"/>
    </row>
    <row r="77" spans="1:14" ht="30">
      <c r="A77" s="17">
        <v>3142</v>
      </c>
      <c r="B77" s="18" t="s">
        <v>89</v>
      </c>
      <c r="C77" s="6"/>
      <c r="D77" s="6"/>
      <c r="E77" s="6"/>
      <c r="F77" s="20"/>
      <c r="G77" s="21"/>
      <c r="H77" s="6"/>
      <c r="I77" s="6"/>
      <c r="J77" s="20"/>
      <c r="K77" s="21"/>
      <c r="L77" s="6"/>
      <c r="M77" s="6"/>
      <c r="N77" s="20"/>
    </row>
    <row r="78" spans="1:14" ht="15">
      <c r="A78" s="17" t="s">
        <v>12</v>
      </c>
      <c r="B78" s="17" t="s">
        <v>16</v>
      </c>
      <c r="C78" s="22">
        <f>SUM(C62:C77)</f>
        <v>14845764</v>
      </c>
      <c r="D78" s="23">
        <f aca="true" t="shared" si="3" ref="D78:N78">SUM(D62:D77)</f>
        <v>7512</v>
      </c>
      <c r="E78" s="23">
        <f t="shared" si="3"/>
        <v>7512</v>
      </c>
      <c r="F78" s="22">
        <f t="shared" si="3"/>
        <v>14853276</v>
      </c>
      <c r="G78" s="22">
        <f>SUM(G62:G77)</f>
        <v>17354421</v>
      </c>
      <c r="H78" s="22">
        <f t="shared" si="3"/>
        <v>489784</v>
      </c>
      <c r="I78" s="22">
        <f t="shared" si="3"/>
        <v>0</v>
      </c>
      <c r="J78" s="22">
        <f t="shared" si="3"/>
        <v>17844205</v>
      </c>
      <c r="K78" s="24">
        <f t="shared" si="3"/>
        <v>19978650</v>
      </c>
      <c r="L78" s="22">
        <f t="shared" si="3"/>
        <v>13800</v>
      </c>
      <c r="M78" s="22">
        <f t="shared" si="3"/>
        <v>13800</v>
      </c>
      <c r="N78" s="22">
        <f t="shared" si="3"/>
        <v>19992450</v>
      </c>
    </row>
    <row r="81" spans="1:14" ht="15">
      <c r="A81" s="64" t="s">
        <v>179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</row>
    <row r="82" ht="15">
      <c r="A82" s="13" t="s">
        <v>6</v>
      </c>
    </row>
    <row r="84" spans="1:14" ht="15">
      <c r="A84" s="60" t="s">
        <v>19</v>
      </c>
      <c r="B84" s="60" t="s">
        <v>8</v>
      </c>
      <c r="C84" s="60" t="s">
        <v>175</v>
      </c>
      <c r="D84" s="60"/>
      <c r="E84" s="60"/>
      <c r="F84" s="60"/>
      <c r="G84" s="60" t="s">
        <v>176</v>
      </c>
      <c r="H84" s="60"/>
      <c r="I84" s="60"/>
      <c r="J84" s="60"/>
      <c r="K84" s="60" t="s">
        <v>177</v>
      </c>
      <c r="L84" s="60"/>
      <c r="M84" s="60"/>
      <c r="N84" s="60"/>
    </row>
    <row r="85" spans="1:14" ht="58.5" customHeight="1">
      <c r="A85" s="60"/>
      <c r="B85" s="60"/>
      <c r="C85" s="17" t="s">
        <v>9</v>
      </c>
      <c r="D85" s="17" t="s">
        <v>10</v>
      </c>
      <c r="E85" s="17" t="s">
        <v>11</v>
      </c>
      <c r="F85" s="17" t="s">
        <v>57</v>
      </c>
      <c r="G85" s="17" t="s">
        <v>9</v>
      </c>
      <c r="H85" s="17" t="s">
        <v>10</v>
      </c>
      <c r="I85" s="17" t="s">
        <v>11</v>
      </c>
      <c r="J85" s="17" t="s">
        <v>55</v>
      </c>
      <c r="K85" s="17" t="s">
        <v>9</v>
      </c>
      <c r="L85" s="17" t="s">
        <v>10</v>
      </c>
      <c r="M85" s="17" t="s">
        <v>11</v>
      </c>
      <c r="N85" s="17" t="s">
        <v>56</v>
      </c>
    </row>
    <row r="86" spans="1:14" ht="15">
      <c r="A86" s="17">
        <v>1</v>
      </c>
      <c r="B86" s="17">
        <v>2</v>
      </c>
      <c r="C86" s="17">
        <v>3</v>
      </c>
      <c r="D86" s="17">
        <v>4</v>
      </c>
      <c r="E86" s="17">
        <v>5</v>
      </c>
      <c r="F86" s="17">
        <v>6</v>
      </c>
      <c r="G86" s="17">
        <v>7</v>
      </c>
      <c r="H86" s="17">
        <v>8</v>
      </c>
      <c r="I86" s="17">
        <v>9</v>
      </c>
      <c r="J86" s="17">
        <v>10</v>
      </c>
      <c r="K86" s="17">
        <v>11</v>
      </c>
      <c r="L86" s="17">
        <v>12</v>
      </c>
      <c r="M86" s="17">
        <v>13</v>
      </c>
      <c r="N86" s="17">
        <v>14</v>
      </c>
    </row>
    <row r="87" spans="1:14" ht="15">
      <c r="A87" s="18" t="s">
        <v>12</v>
      </c>
      <c r="B87" s="18" t="s">
        <v>12</v>
      </c>
      <c r="C87" s="18" t="s">
        <v>12</v>
      </c>
      <c r="D87" s="18" t="s">
        <v>12</v>
      </c>
      <c r="E87" s="18" t="s">
        <v>12</v>
      </c>
      <c r="F87" s="18" t="s">
        <v>12</v>
      </c>
      <c r="G87" s="18" t="s">
        <v>12</v>
      </c>
      <c r="H87" s="18" t="s">
        <v>12</v>
      </c>
      <c r="I87" s="18" t="s">
        <v>12</v>
      </c>
      <c r="J87" s="18" t="s">
        <v>12</v>
      </c>
      <c r="K87" s="17" t="s">
        <v>12</v>
      </c>
      <c r="L87" s="18" t="s">
        <v>12</v>
      </c>
      <c r="M87" s="18" t="s">
        <v>12</v>
      </c>
      <c r="N87" s="18" t="s">
        <v>12</v>
      </c>
    </row>
    <row r="88" spans="1:14" ht="15">
      <c r="A88" s="17" t="s">
        <v>12</v>
      </c>
      <c r="B88" s="18" t="s">
        <v>12</v>
      </c>
      <c r="C88" s="17" t="s">
        <v>12</v>
      </c>
      <c r="D88" s="5" t="s">
        <v>12</v>
      </c>
      <c r="E88" s="17" t="s">
        <v>12</v>
      </c>
      <c r="F88" s="17" t="s">
        <v>12</v>
      </c>
      <c r="G88" s="17" t="s">
        <v>12</v>
      </c>
      <c r="H88" s="17" t="s">
        <v>12</v>
      </c>
      <c r="I88" s="17" t="s">
        <v>12</v>
      </c>
      <c r="J88" s="17" t="s">
        <v>12</v>
      </c>
      <c r="K88" s="17" t="s">
        <v>12</v>
      </c>
      <c r="L88" s="17" t="s">
        <v>12</v>
      </c>
      <c r="M88" s="17" t="s">
        <v>12</v>
      </c>
      <c r="N88" s="17" t="s">
        <v>12</v>
      </c>
    </row>
    <row r="89" spans="1:14" ht="15">
      <c r="A89" s="17" t="s">
        <v>12</v>
      </c>
      <c r="B89" s="17" t="s">
        <v>16</v>
      </c>
      <c r="C89" s="17" t="s">
        <v>12</v>
      </c>
      <c r="D89" s="17" t="s">
        <v>12</v>
      </c>
      <c r="E89" s="17" t="s">
        <v>12</v>
      </c>
      <c r="F89" s="17" t="s">
        <v>12</v>
      </c>
      <c r="G89" s="17" t="s">
        <v>12</v>
      </c>
      <c r="H89" s="17" t="s">
        <v>12</v>
      </c>
      <c r="I89" s="17" t="s">
        <v>12</v>
      </c>
      <c r="J89" s="17" t="s">
        <v>12</v>
      </c>
      <c r="K89" s="17" t="s">
        <v>12</v>
      </c>
      <c r="L89" s="17" t="s">
        <v>12</v>
      </c>
      <c r="M89" s="17" t="s">
        <v>12</v>
      </c>
      <c r="N89" s="17" t="s">
        <v>12</v>
      </c>
    </row>
    <row r="91" spans="1:10" ht="15">
      <c r="A91" s="64" t="s">
        <v>180</v>
      </c>
      <c r="B91" s="64"/>
      <c r="C91" s="64"/>
      <c r="D91" s="64"/>
      <c r="E91" s="64"/>
      <c r="F91" s="64"/>
      <c r="G91" s="64"/>
      <c r="H91" s="64"/>
      <c r="I91" s="64"/>
      <c r="J91" s="64"/>
    </row>
    <row r="92" ht="15">
      <c r="A92" s="13" t="s">
        <v>6</v>
      </c>
    </row>
    <row r="94" spans="1:10" ht="21.75" customHeight="1">
      <c r="A94" s="60" t="s">
        <v>18</v>
      </c>
      <c r="B94" s="60" t="s">
        <v>8</v>
      </c>
      <c r="C94" s="60" t="s">
        <v>127</v>
      </c>
      <c r="D94" s="60"/>
      <c r="E94" s="60"/>
      <c r="F94" s="60"/>
      <c r="G94" s="60" t="s">
        <v>182</v>
      </c>
      <c r="H94" s="60"/>
      <c r="I94" s="60"/>
      <c r="J94" s="60"/>
    </row>
    <row r="95" spans="1:10" ht="61.5" customHeight="1">
      <c r="A95" s="60"/>
      <c r="B95" s="60"/>
      <c r="C95" s="17" t="s">
        <v>9</v>
      </c>
      <c r="D95" s="17" t="s">
        <v>10</v>
      </c>
      <c r="E95" s="17" t="s">
        <v>11</v>
      </c>
      <c r="F95" s="17" t="s">
        <v>57</v>
      </c>
      <c r="G95" s="17" t="s">
        <v>9</v>
      </c>
      <c r="H95" s="17" t="s">
        <v>10</v>
      </c>
      <c r="I95" s="17" t="s">
        <v>11</v>
      </c>
      <c r="J95" s="17" t="s">
        <v>55</v>
      </c>
    </row>
    <row r="96" spans="1:10" ht="15">
      <c r="A96" s="17">
        <v>1</v>
      </c>
      <c r="B96" s="17">
        <v>2</v>
      </c>
      <c r="C96" s="17">
        <v>3</v>
      </c>
      <c r="D96" s="17">
        <v>4</v>
      </c>
      <c r="E96" s="17">
        <v>5</v>
      </c>
      <c r="F96" s="17">
        <v>6</v>
      </c>
      <c r="G96" s="17">
        <v>7</v>
      </c>
      <c r="H96" s="17">
        <v>8</v>
      </c>
      <c r="I96" s="17">
        <v>9</v>
      </c>
      <c r="J96" s="17">
        <v>10</v>
      </c>
    </row>
    <row r="97" spans="1:10" ht="15">
      <c r="A97" s="17">
        <v>2111</v>
      </c>
      <c r="B97" s="19" t="s">
        <v>120</v>
      </c>
      <c r="C97" s="3">
        <v>14954961</v>
      </c>
      <c r="D97" s="1"/>
      <c r="E97" s="1"/>
      <c r="F97" s="3">
        <f>C97</f>
        <v>14954961</v>
      </c>
      <c r="G97" s="3">
        <v>15038087</v>
      </c>
      <c r="H97" s="3"/>
      <c r="I97" s="3"/>
      <c r="J97" s="3">
        <f>G97</f>
        <v>15038087</v>
      </c>
    </row>
    <row r="98" spans="1:10" ht="15">
      <c r="A98" s="17">
        <v>2120</v>
      </c>
      <c r="B98" s="19" t="s">
        <v>90</v>
      </c>
      <c r="C98" s="3">
        <v>3290092</v>
      </c>
      <c r="D98" s="1"/>
      <c r="E98" s="1"/>
      <c r="F98" s="3">
        <f aca="true" t="shared" si="4" ref="F98:F112">C98</f>
        <v>3290092</v>
      </c>
      <c r="G98" s="3">
        <v>3308379</v>
      </c>
      <c r="H98" s="3"/>
      <c r="I98" s="3"/>
      <c r="J98" s="3">
        <f>G98</f>
        <v>3308379</v>
      </c>
    </row>
    <row r="99" spans="1:10" ht="30">
      <c r="A99" s="17">
        <v>2210</v>
      </c>
      <c r="B99" s="19" t="s">
        <v>91</v>
      </c>
      <c r="C99" s="6">
        <v>348760</v>
      </c>
      <c r="D99" s="6"/>
      <c r="E99" s="6"/>
      <c r="F99" s="6">
        <f t="shared" si="4"/>
        <v>348760</v>
      </c>
      <c r="G99" s="6">
        <v>367245</v>
      </c>
      <c r="H99" s="6"/>
      <c r="I99" s="6"/>
      <c r="J99" s="6">
        <f aca="true" t="shared" si="5" ref="J99:J112">G99</f>
        <v>367245</v>
      </c>
    </row>
    <row r="100" spans="1:10" ht="15">
      <c r="A100" s="17">
        <v>2240</v>
      </c>
      <c r="B100" s="19" t="s">
        <v>92</v>
      </c>
      <c r="C100" s="6">
        <v>329069</v>
      </c>
      <c r="D100" s="6"/>
      <c r="E100" s="6"/>
      <c r="F100" s="6">
        <f t="shared" si="4"/>
        <v>329069</v>
      </c>
      <c r="G100" s="6">
        <v>319383</v>
      </c>
      <c r="H100" s="6"/>
      <c r="I100" s="6"/>
      <c r="J100" s="6">
        <f t="shared" si="5"/>
        <v>319383</v>
      </c>
    </row>
    <row r="101" spans="1:10" ht="15">
      <c r="A101" s="17">
        <v>2250</v>
      </c>
      <c r="B101" s="19" t="s">
        <v>93</v>
      </c>
      <c r="C101" s="6">
        <v>15542</v>
      </c>
      <c r="D101" s="6"/>
      <c r="E101" s="6"/>
      <c r="F101" s="6">
        <f t="shared" si="4"/>
        <v>15542</v>
      </c>
      <c r="G101" s="6">
        <v>16348</v>
      </c>
      <c r="H101" s="6"/>
      <c r="I101" s="6"/>
      <c r="J101" s="6">
        <f t="shared" si="5"/>
        <v>16348</v>
      </c>
    </row>
    <row r="102" spans="1:10" ht="15">
      <c r="A102" s="17">
        <v>2271</v>
      </c>
      <c r="B102" s="19" t="s">
        <v>81</v>
      </c>
      <c r="C102" s="6">
        <v>3388</v>
      </c>
      <c r="D102" s="6"/>
      <c r="E102" s="6"/>
      <c r="F102" s="6">
        <f t="shared" si="4"/>
        <v>3388</v>
      </c>
      <c r="G102" s="6">
        <v>3567</v>
      </c>
      <c r="H102" s="6"/>
      <c r="I102" s="6"/>
      <c r="J102" s="6">
        <f t="shared" si="5"/>
        <v>3567</v>
      </c>
    </row>
    <row r="103" spans="1:10" ht="30">
      <c r="A103" s="17">
        <v>2272</v>
      </c>
      <c r="B103" s="19" t="s">
        <v>82</v>
      </c>
      <c r="C103" s="6">
        <v>9774</v>
      </c>
      <c r="D103" s="6"/>
      <c r="E103" s="6"/>
      <c r="F103" s="6">
        <f t="shared" si="4"/>
        <v>9774</v>
      </c>
      <c r="G103" s="6">
        <v>10292</v>
      </c>
      <c r="H103" s="6"/>
      <c r="I103" s="6"/>
      <c r="J103" s="6">
        <f t="shared" si="5"/>
        <v>10292</v>
      </c>
    </row>
    <row r="104" spans="1:10" ht="15">
      <c r="A104" s="17">
        <v>2273</v>
      </c>
      <c r="B104" s="19" t="s">
        <v>83</v>
      </c>
      <c r="C104" s="6">
        <v>165007</v>
      </c>
      <c r="D104" s="6"/>
      <c r="E104" s="6"/>
      <c r="F104" s="6">
        <f t="shared" si="4"/>
        <v>165007</v>
      </c>
      <c r="G104" s="6">
        <v>173753</v>
      </c>
      <c r="H104" s="6"/>
      <c r="I104" s="6"/>
      <c r="J104" s="6">
        <f t="shared" si="5"/>
        <v>173753</v>
      </c>
    </row>
    <row r="105" spans="1:10" ht="15">
      <c r="A105" s="17">
        <v>2274</v>
      </c>
      <c r="B105" s="19" t="s">
        <v>84</v>
      </c>
      <c r="C105" s="6">
        <v>834000</v>
      </c>
      <c r="D105" s="6"/>
      <c r="E105" s="6"/>
      <c r="F105" s="6">
        <f t="shared" si="4"/>
        <v>834000</v>
      </c>
      <c r="G105" s="6">
        <v>878203</v>
      </c>
      <c r="H105" s="6"/>
      <c r="I105" s="6"/>
      <c r="J105" s="6">
        <f t="shared" si="5"/>
        <v>878203</v>
      </c>
    </row>
    <row r="106" spans="1:10" ht="35.25" customHeight="1">
      <c r="A106" s="17">
        <v>2275</v>
      </c>
      <c r="B106" s="19" t="s">
        <v>137</v>
      </c>
      <c r="C106" s="6">
        <v>3641</v>
      </c>
      <c r="D106" s="6"/>
      <c r="E106" s="6"/>
      <c r="F106" s="6">
        <f t="shared" si="4"/>
        <v>3641</v>
      </c>
      <c r="G106" s="6">
        <v>3834</v>
      </c>
      <c r="H106" s="6"/>
      <c r="I106" s="6"/>
      <c r="J106" s="6">
        <f t="shared" si="5"/>
        <v>3834</v>
      </c>
    </row>
    <row r="107" spans="1:10" ht="57.75" customHeight="1">
      <c r="A107" s="17">
        <v>2282</v>
      </c>
      <c r="B107" s="19" t="s">
        <v>85</v>
      </c>
      <c r="C107" s="6">
        <v>9925</v>
      </c>
      <c r="D107" s="6"/>
      <c r="E107" s="6"/>
      <c r="F107" s="6">
        <f t="shared" si="4"/>
        <v>9925</v>
      </c>
      <c r="G107" s="6">
        <v>10451</v>
      </c>
      <c r="H107" s="6"/>
      <c r="I107" s="6"/>
      <c r="J107" s="6">
        <f t="shared" si="5"/>
        <v>10451</v>
      </c>
    </row>
    <row r="108" spans="1:10" ht="15">
      <c r="A108" s="17">
        <v>2800</v>
      </c>
      <c r="B108" s="19" t="s">
        <v>86</v>
      </c>
      <c r="C108" s="6">
        <v>106049</v>
      </c>
      <c r="D108" s="6"/>
      <c r="E108" s="6"/>
      <c r="F108" s="6">
        <f t="shared" si="4"/>
        <v>106049</v>
      </c>
      <c r="G108" s="6">
        <v>111670</v>
      </c>
      <c r="H108" s="6"/>
      <c r="I108" s="6"/>
      <c r="J108" s="6">
        <f t="shared" si="5"/>
        <v>111670</v>
      </c>
    </row>
    <row r="109" spans="1:10" ht="30">
      <c r="A109" s="17">
        <v>3110</v>
      </c>
      <c r="B109" s="19" t="s">
        <v>87</v>
      </c>
      <c r="C109" s="6">
        <f>K75*1.05</f>
        <v>0</v>
      </c>
      <c r="D109" s="6"/>
      <c r="E109" s="6"/>
      <c r="F109" s="6">
        <f t="shared" si="4"/>
        <v>0</v>
      </c>
      <c r="G109" s="6">
        <f>C109*1.048</f>
        <v>0</v>
      </c>
      <c r="H109" s="6"/>
      <c r="I109" s="6"/>
      <c r="J109" s="6">
        <f t="shared" si="5"/>
        <v>0</v>
      </c>
    </row>
    <row r="110" spans="1:10" ht="15">
      <c r="A110" s="17">
        <v>3132</v>
      </c>
      <c r="B110" s="19" t="s">
        <v>88</v>
      </c>
      <c r="C110" s="6">
        <f>K76*1.05</f>
        <v>0</v>
      </c>
      <c r="D110" s="6"/>
      <c r="E110" s="6"/>
      <c r="F110" s="6">
        <f t="shared" si="4"/>
        <v>0</v>
      </c>
      <c r="G110" s="6">
        <f>C110*1.048</f>
        <v>0</v>
      </c>
      <c r="H110" s="6"/>
      <c r="I110" s="6"/>
      <c r="J110" s="6">
        <f t="shared" si="5"/>
        <v>0</v>
      </c>
    </row>
    <row r="111" spans="1:10" ht="30">
      <c r="A111" s="17">
        <v>3142</v>
      </c>
      <c r="B111" s="19" t="s">
        <v>89</v>
      </c>
      <c r="C111" s="6">
        <f>K77*1.05</f>
        <v>0</v>
      </c>
      <c r="D111" s="6"/>
      <c r="E111" s="6"/>
      <c r="F111" s="6">
        <f t="shared" si="4"/>
        <v>0</v>
      </c>
      <c r="G111" s="6">
        <f>C111*1.048</f>
        <v>0</v>
      </c>
      <c r="H111" s="6"/>
      <c r="I111" s="6"/>
      <c r="J111" s="6">
        <f t="shared" si="5"/>
        <v>0</v>
      </c>
    </row>
    <row r="112" spans="1:10" ht="15">
      <c r="A112" s="17" t="s">
        <v>12</v>
      </c>
      <c r="B112" s="17" t="s">
        <v>16</v>
      </c>
      <c r="C112" s="24">
        <f>SUM(C97:C111)</f>
        <v>20070208</v>
      </c>
      <c r="D112" s="6" t="s">
        <v>12</v>
      </c>
      <c r="E112" s="6" t="s">
        <v>12</v>
      </c>
      <c r="F112" s="6">
        <f t="shared" si="4"/>
        <v>20070208</v>
      </c>
      <c r="G112" s="6">
        <f>SUM(G97:G111)</f>
        <v>20241212</v>
      </c>
      <c r="H112" s="6" t="s">
        <v>12</v>
      </c>
      <c r="I112" s="6" t="s">
        <v>12</v>
      </c>
      <c r="J112" s="6">
        <f t="shared" si="5"/>
        <v>20241212</v>
      </c>
    </row>
    <row r="115" spans="1:10" ht="15">
      <c r="A115" s="64" t="s">
        <v>181</v>
      </c>
      <c r="B115" s="64"/>
      <c r="C115" s="64"/>
      <c r="D115" s="64"/>
      <c r="E115" s="64"/>
      <c r="F115" s="64"/>
      <c r="G115" s="64"/>
      <c r="H115" s="64"/>
      <c r="I115" s="64"/>
      <c r="J115" s="64"/>
    </row>
    <row r="116" ht="15">
      <c r="A116" s="13" t="s">
        <v>6</v>
      </c>
    </row>
    <row r="118" spans="1:10" ht="15">
      <c r="A118" s="60" t="s">
        <v>19</v>
      </c>
      <c r="B118" s="60" t="s">
        <v>8</v>
      </c>
      <c r="C118" s="60" t="s">
        <v>127</v>
      </c>
      <c r="D118" s="60"/>
      <c r="E118" s="60"/>
      <c r="F118" s="60"/>
      <c r="G118" s="60" t="s">
        <v>182</v>
      </c>
      <c r="H118" s="60"/>
      <c r="I118" s="60"/>
      <c r="J118" s="60"/>
    </row>
    <row r="119" spans="1:10" ht="72.75" customHeight="1">
      <c r="A119" s="60"/>
      <c r="B119" s="60"/>
      <c r="C119" s="17" t="s">
        <v>9</v>
      </c>
      <c r="D119" s="17" t="s">
        <v>10</v>
      </c>
      <c r="E119" s="17" t="s">
        <v>11</v>
      </c>
      <c r="F119" s="17" t="s">
        <v>57</v>
      </c>
      <c r="G119" s="17" t="s">
        <v>9</v>
      </c>
      <c r="H119" s="17" t="s">
        <v>10</v>
      </c>
      <c r="I119" s="17" t="s">
        <v>11</v>
      </c>
      <c r="J119" s="17" t="s">
        <v>55</v>
      </c>
    </row>
    <row r="120" spans="1:10" ht="15">
      <c r="A120" s="17">
        <v>1</v>
      </c>
      <c r="B120" s="17">
        <v>2</v>
      </c>
      <c r="C120" s="17">
        <v>3</v>
      </c>
      <c r="D120" s="17">
        <v>4</v>
      </c>
      <c r="E120" s="17">
        <v>5</v>
      </c>
      <c r="F120" s="17">
        <v>6</v>
      </c>
      <c r="G120" s="17">
        <v>7</v>
      </c>
      <c r="H120" s="17">
        <v>8</v>
      </c>
      <c r="I120" s="17">
        <v>9</v>
      </c>
      <c r="J120" s="17">
        <v>10</v>
      </c>
    </row>
    <row r="121" spans="1:10" ht="15">
      <c r="A121" s="17" t="s">
        <v>12</v>
      </c>
      <c r="B121" s="17" t="s">
        <v>12</v>
      </c>
      <c r="C121" s="17" t="s">
        <v>12</v>
      </c>
      <c r="D121" s="17" t="s">
        <v>12</v>
      </c>
      <c r="E121" s="17" t="s">
        <v>12</v>
      </c>
      <c r="F121" s="17" t="s">
        <v>12</v>
      </c>
      <c r="G121" s="17" t="s">
        <v>12</v>
      </c>
      <c r="H121" s="17" t="s">
        <v>12</v>
      </c>
      <c r="I121" s="17" t="s">
        <v>12</v>
      </c>
      <c r="J121" s="17" t="s">
        <v>12</v>
      </c>
    </row>
    <row r="122" spans="1:10" ht="15">
      <c r="A122" s="17" t="s">
        <v>12</v>
      </c>
      <c r="B122" s="17" t="s">
        <v>12</v>
      </c>
      <c r="C122" s="17" t="s">
        <v>12</v>
      </c>
      <c r="D122" s="17" t="s">
        <v>12</v>
      </c>
      <c r="E122" s="17" t="s">
        <v>12</v>
      </c>
      <c r="F122" s="17" t="s">
        <v>12</v>
      </c>
      <c r="G122" s="17" t="s">
        <v>12</v>
      </c>
      <c r="H122" s="17" t="s">
        <v>12</v>
      </c>
      <c r="I122" s="17" t="s">
        <v>12</v>
      </c>
      <c r="J122" s="17" t="s">
        <v>12</v>
      </c>
    </row>
    <row r="123" spans="1:10" ht="15">
      <c r="A123" s="17" t="s">
        <v>12</v>
      </c>
      <c r="B123" s="17" t="s">
        <v>12</v>
      </c>
      <c r="C123" s="17" t="s">
        <v>12</v>
      </c>
      <c r="D123" s="17" t="s">
        <v>12</v>
      </c>
      <c r="E123" s="17" t="s">
        <v>12</v>
      </c>
      <c r="F123" s="17" t="s">
        <v>12</v>
      </c>
      <c r="G123" s="17" t="s">
        <v>12</v>
      </c>
      <c r="H123" s="17" t="s">
        <v>12</v>
      </c>
      <c r="I123" s="17" t="s">
        <v>12</v>
      </c>
      <c r="J123" s="17" t="s">
        <v>12</v>
      </c>
    </row>
    <row r="124" spans="1:10" ht="15">
      <c r="A124" s="17" t="s">
        <v>12</v>
      </c>
      <c r="B124" s="17" t="s">
        <v>16</v>
      </c>
      <c r="C124" s="17" t="s">
        <v>12</v>
      </c>
      <c r="D124" s="17" t="s">
        <v>12</v>
      </c>
      <c r="E124" s="17" t="s">
        <v>12</v>
      </c>
      <c r="F124" s="17" t="s">
        <v>12</v>
      </c>
      <c r="G124" s="17" t="s">
        <v>12</v>
      </c>
      <c r="H124" s="17" t="s">
        <v>12</v>
      </c>
      <c r="I124" s="17" t="s">
        <v>12</v>
      </c>
      <c r="J124" s="17" t="s">
        <v>12</v>
      </c>
    </row>
    <row r="126" spans="1:14" ht="15">
      <c r="A126" s="67" t="s">
        <v>20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1:14" ht="15">
      <c r="A127" s="67" t="s">
        <v>183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ht="15">
      <c r="A128" s="13" t="s">
        <v>6</v>
      </c>
    </row>
    <row r="130" spans="1:14" ht="30.75" customHeight="1">
      <c r="A130" s="60" t="s">
        <v>21</v>
      </c>
      <c r="B130" s="60" t="s">
        <v>22</v>
      </c>
      <c r="C130" s="60" t="s">
        <v>175</v>
      </c>
      <c r="D130" s="60"/>
      <c r="E130" s="60"/>
      <c r="F130" s="60"/>
      <c r="G130" s="60" t="s">
        <v>176</v>
      </c>
      <c r="H130" s="60"/>
      <c r="I130" s="60"/>
      <c r="J130" s="60"/>
      <c r="K130" s="60" t="s">
        <v>177</v>
      </c>
      <c r="L130" s="60"/>
      <c r="M130" s="60"/>
      <c r="N130" s="60"/>
    </row>
    <row r="131" spans="1:14" ht="66.75" customHeight="1">
      <c r="A131" s="60"/>
      <c r="B131" s="60"/>
      <c r="C131" s="17" t="s">
        <v>9</v>
      </c>
      <c r="D131" s="17" t="s">
        <v>10</v>
      </c>
      <c r="E131" s="17" t="s">
        <v>11</v>
      </c>
      <c r="F131" s="17" t="s">
        <v>57</v>
      </c>
      <c r="G131" s="17" t="s">
        <v>9</v>
      </c>
      <c r="H131" s="17" t="s">
        <v>10</v>
      </c>
      <c r="I131" s="17" t="s">
        <v>11</v>
      </c>
      <c r="J131" s="17" t="s">
        <v>55</v>
      </c>
      <c r="K131" s="17" t="s">
        <v>9</v>
      </c>
      <c r="L131" s="17" t="s">
        <v>10</v>
      </c>
      <c r="M131" s="17" t="s">
        <v>11</v>
      </c>
      <c r="N131" s="17" t="s">
        <v>56</v>
      </c>
    </row>
    <row r="132" spans="1:14" ht="15">
      <c r="A132" s="17">
        <v>1</v>
      </c>
      <c r="B132" s="17">
        <v>2</v>
      </c>
      <c r="C132" s="17">
        <v>3</v>
      </c>
      <c r="D132" s="17">
        <v>4</v>
      </c>
      <c r="E132" s="17">
        <v>5</v>
      </c>
      <c r="F132" s="17">
        <v>6</v>
      </c>
      <c r="G132" s="17">
        <v>7</v>
      </c>
      <c r="H132" s="17">
        <v>8</v>
      </c>
      <c r="I132" s="17">
        <v>9</v>
      </c>
      <c r="J132" s="17">
        <v>10</v>
      </c>
      <c r="K132" s="17">
        <v>11</v>
      </c>
      <c r="L132" s="17">
        <v>12</v>
      </c>
      <c r="M132" s="17">
        <v>13</v>
      </c>
      <c r="N132" s="17">
        <v>14</v>
      </c>
    </row>
    <row r="133" spans="1:14" ht="48.75" customHeight="1">
      <c r="A133" s="17">
        <v>1</v>
      </c>
      <c r="B133" s="18" t="s">
        <v>77</v>
      </c>
      <c r="C133" s="21">
        <v>14845764</v>
      </c>
      <c r="D133" s="21">
        <v>712</v>
      </c>
      <c r="E133" s="21"/>
      <c r="F133" s="21">
        <f>C133+D133</f>
        <v>14846476</v>
      </c>
      <c r="G133" s="21">
        <v>17353872</v>
      </c>
      <c r="H133" s="21"/>
      <c r="I133" s="21"/>
      <c r="J133" s="21">
        <f>G133+H133</f>
        <v>17353872</v>
      </c>
      <c r="K133" s="21">
        <f>19887420-K137+64253+1666+45811+229500-250000</f>
        <v>19978413</v>
      </c>
      <c r="L133" s="21"/>
      <c r="M133" s="21"/>
      <c r="N133" s="21">
        <f>K133+L133</f>
        <v>19978413</v>
      </c>
    </row>
    <row r="134" spans="1:14" ht="92.25" customHeight="1">
      <c r="A134" s="17">
        <v>2</v>
      </c>
      <c r="B134" s="18" t="s">
        <v>184</v>
      </c>
      <c r="C134" s="21"/>
      <c r="D134" s="21"/>
      <c r="E134" s="21"/>
      <c r="F134" s="21"/>
      <c r="G134" s="21"/>
      <c r="H134" s="21">
        <v>225265</v>
      </c>
      <c r="I134" s="21">
        <v>225265</v>
      </c>
      <c r="J134" s="21">
        <v>225265</v>
      </c>
      <c r="K134" s="21"/>
      <c r="L134" s="21"/>
      <c r="M134" s="21"/>
      <c r="N134" s="21"/>
    </row>
    <row r="135" spans="1:14" ht="105" customHeight="1">
      <c r="A135" s="17">
        <v>3</v>
      </c>
      <c r="B135" s="18" t="s">
        <v>185</v>
      </c>
      <c r="C135" s="21"/>
      <c r="D135" s="21"/>
      <c r="E135" s="21"/>
      <c r="F135" s="21"/>
      <c r="G135" s="21"/>
      <c r="H135" s="21">
        <v>62289</v>
      </c>
      <c r="I135" s="21">
        <v>62289</v>
      </c>
      <c r="J135" s="21">
        <v>62289</v>
      </c>
      <c r="K135" s="21"/>
      <c r="L135" s="21"/>
      <c r="M135" s="21"/>
      <c r="N135" s="21"/>
    </row>
    <row r="136" spans="1:14" ht="30">
      <c r="A136" s="17">
        <v>4</v>
      </c>
      <c r="B136" s="18" t="s">
        <v>186</v>
      </c>
      <c r="C136" s="21"/>
      <c r="D136" s="21">
        <v>6800</v>
      </c>
      <c r="E136" s="21">
        <v>6800</v>
      </c>
      <c r="F136" s="21">
        <v>6800</v>
      </c>
      <c r="G136" s="21"/>
      <c r="H136" s="21">
        <v>202230</v>
      </c>
      <c r="I136" s="21">
        <v>202230</v>
      </c>
      <c r="J136" s="21">
        <v>202230</v>
      </c>
      <c r="K136" s="21"/>
      <c r="L136" s="21"/>
      <c r="M136" s="21"/>
      <c r="N136" s="21"/>
    </row>
    <row r="137" spans="1:14" ht="33" customHeight="1">
      <c r="A137" s="17">
        <v>5</v>
      </c>
      <c r="B137" s="18" t="s">
        <v>172</v>
      </c>
      <c r="C137" s="21"/>
      <c r="D137" s="21"/>
      <c r="E137" s="21"/>
      <c r="F137" s="21"/>
      <c r="G137" s="21">
        <v>549</v>
      </c>
      <c r="H137" s="21"/>
      <c r="I137" s="21"/>
      <c r="J137" s="21">
        <v>549</v>
      </c>
      <c r="K137" s="21">
        <v>237</v>
      </c>
      <c r="L137" s="21"/>
      <c r="M137" s="21"/>
      <c r="N137" s="21">
        <v>237</v>
      </c>
    </row>
    <row r="138" spans="1:14" s="55" customFormat="1" ht="17.25" customHeight="1">
      <c r="A138" s="54">
        <v>6</v>
      </c>
      <c r="B138" s="18" t="s">
        <v>206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>
        <v>13800</v>
      </c>
      <c r="M138" s="21">
        <v>13800</v>
      </c>
      <c r="N138" s="21">
        <v>13800</v>
      </c>
    </row>
    <row r="139" spans="1:14" ht="15">
      <c r="A139" s="18" t="s">
        <v>12</v>
      </c>
      <c r="B139" s="17" t="s">
        <v>16</v>
      </c>
      <c r="C139" s="21">
        <f>C133</f>
        <v>14845764</v>
      </c>
      <c r="D139" s="21">
        <f>D133</f>
        <v>712</v>
      </c>
      <c r="E139" s="21">
        <f>E133</f>
        <v>0</v>
      </c>
      <c r="F139" s="21">
        <f>F133</f>
        <v>14846476</v>
      </c>
      <c r="G139" s="21">
        <f>G133+G137</f>
        <v>17354421</v>
      </c>
      <c r="H139" s="21">
        <f>SUM(H134:H137)</f>
        <v>489784</v>
      </c>
      <c r="I139" s="21">
        <f>SUM(I134:I137)</f>
        <v>489784</v>
      </c>
      <c r="J139" s="21">
        <f>J133+J134+J135+J136+J137</f>
        <v>17844205</v>
      </c>
      <c r="K139" s="21">
        <f>K133+K137</f>
        <v>19978650</v>
      </c>
      <c r="L139" s="21">
        <f>L138</f>
        <v>13800</v>
      </c>
      <c r="M139" s="21">
        <f>M138</f>
        <v>13800</v>
      </c>
      <c r="N139" s="21">
        <f>N133+N137+N138</f>
        <v>19992450</v>
      </c>
    </row>
    <row r="142" spans="1:10" ht="15">
      <c r="A142" s="64" t="s">
        <v>187</v>
      </c>
      <c r="B142" s="64"/>
      <c r="C142" s="64"/>
      <c r="D142" s="64"/>
      <c r="E142" s="64"/>
      <c r="F142" s="64"/>
      <c r="G142" s="64"/>
      <c r="H142" s="64"/>
      <c r="I142" s="64"/>
      <c r="J142" s="64"/>
    </row>
    <row r="143" ht="15">
      <c r="A143" s="13" t="s">
        <v>6</v>
      </c>
    </row>
    <row r="145" spans="1:10" ht="15" customHeight="1">
      <c r="A145" s="60" t="s">
        <v>62</v>
      </c>
      <c r="B145" s="60" t="s">
        <v>22</v>
      </c>
      <c r="C145" s="60" t="s">
        <v>127</v>
      </c>
      <c r="D145" s="60"/>
      <c r="E145" s="60"/>
      <c r="F145" s="60"/>
      <c r="G145" s="60" t="s">
        <v>182</v>
      </c>
      <c r="H145" s="60"/>
      <c r="I145" s="60"/>
      <c r="J145" s="60"/>
    </row>
    <row r="146" spans="1:10" ht="63" customHeight="1">
      <c r="A146" s="60"/>
      <c r="B146" s="60"/>
      <c r="C146" s="17" t="s">
        <v>9</v>
      </c>
      <c r="D146" s="17" t="s">
        <v>10</v>
      </c>
      <c r="E146" s="17" t="s">
        <v>11</v>
      </c>
      <c r="F146" s="17" t="s">
        <v>57</v>
      </c>
      <c r="G146" s="17" t="s">
        <v>9</v>
      </c>
      <c r="H146" s="17" t="s">
        <v>10</v>
      </c>
      <c r="I146" s="17" t="s">
        <v>11</v>
      </c>
      <c r="J146" s="17" t="s">
        <v>55</v>
      </c>
    </row>
    <row r="147" spans="1:10" ht="15">
      <c r="A147" s="17">
        <v>1</v>
      </c>
      <c r="B147" s="17">
        <v>2</v>
      </c>
      <c r="C147" s="17">
        <v>3</v>
      </c>
      <c r="D147" s="17">
        <v>4</v>
      </c>
      <c r="E147" s="17">
        <v>5</v>
      </c>
      <c r="F147" s="17">
        <v>6</v>
      </c>
      <c r="G147" s="17">
        <v>7</v>
      </c>
      <c r="H147" s="17">
        <v>8</v>
      </c>
      <c r="I147" s="17">
        <v>9</v>
      </c>
      <c r="J147" s="17">
        <v>10</v>
      </c>
    </row>
    <row r="148" spans="1:10" ht="60">
      <c r="A148" s="17">
        <v>1</v>
      </c>
      <c r="B148" s="18" t="s">
        <v>77</v>
      </c>
      <c r="C148" s="6">
        <f>20070208</f>
        <v>20070208</v>
      </c>
      <c r="D148" s="6" t="s">
        <v>12</v>
      </c>
      <c r="E148" s="6" t="s">
        <v>12</v>
      </c>
      <c r="F148" s="6">
        <f>C148</f>
        <v>20070208</v>
      </c>
      <c r="G148" s="6">
        <f>20241212</f>
        <v>20241212</v>
      </c>
      <c r="H148" s="6"/>
      <c r="I148" s="6"/>
      <c r="J148" s="6">
        <f>G148</f>
        <v>20241212</v>
      </c>
    </row>
    <row r="149" spans="1:10" ht="30.75" customHeight="1" hidden="1">
      <c r="A149" s="17">
        <v>3</v>
      </c>
      <c r="B149" s="18" t="s">
        <v>172</v>
      </c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18" t="s">
        <v>12</v>
      </c>
      <c r="B150" s="17" t="s">
        <v>16</v>
      </c>
      <c r="C150" s="6">
        <f>C148</f>
        <v>20070208</v>
      </c>
      <c r="D150" s="6" t="s">
        <v>12</v>
      </c>
      <c r="E150" s="6" t="s">
        <v>12</v>
      </c>
      <c r="F150" s="6">
        <f>C150</f>
        <v>20070208</v>
      </c>
      <c r="G150" s="6">
        <f>G148</f>
        <v>20241212</v>
      </c>
      <c r="H150" s="6" t="s">
        <v>12</v>
      </c>
      <c r="I150" s="6" t="s">
        <v>12</v>
      </c>
      <c r="J150" s="6">
        <f>G150</f>
        <v>20241212</v>
      </c>
    </row>
    <row r="152" spans="1:13" ht="15">
      <c r="A152" s="67" t="s">
        <v>165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</row>
    <row r="153" spans="1:13" ht="15">
      <c r="A153" s="67" t="s">
        <v>189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</row>
    <row r="154" ht="15">
      <c r="A154" s="13" t="s">
        <v>6</v>
      </c>
    </row>
    <row r="156" spans="1:13" ht="15">
      <c r="A156" s="60" t="s">
        <v>21</v>
      </c>
      <c r="B156" s="60" t="s">
        <v>23</v>
      </c>
      <c r="C156" s="60" t="s">
        <v>24</v>
      </c>
      <c r="D156" s="60" t="s">
        <v>25</v>
      </c>
      <c r="E156" s="60" t="s">
        <v>175</v>
      </c>
      <c r="F156" s="60"/>
      <c r="G156" s="60"/>
      <c r="H156" s="60" t="s">
        <v>176</v>
      </c>
      <c r="I156" s="60"/>
      <c r="J156" s="60"/>
      <c r="K156" s="60" t="s">
        <v>177</v>
      </c>
      <c r="L156" s="60"/>
      <c r="M156" s="60"/>
    </row>
    <row r="157" spans="1:13" ht="30">
      <c r="A157" s="60"/>
      <c r="B157" s="60"/>
      <c r="C157" s="60"/>
      <c r="D157" s="60"/>
      <c r="E157" s="17" t="s">
        <v>9</v>
      </c>
      <c r="F157" s="17" t="s">
        <v>10</v>
      </c>
      <c r="G157" s="17" t="s">
        <v>63</v>
      </c>
      <c r="H157" s="17" t="s">
        <v>9</v>
      </c>
      <c r="I157" s="17" t="s">
        <v>10</v>
      </c>
      <c r="J157" s="17" t="s">
        <v>64</v>
      </c>
      <c r="K157" s="17" t="s">
        <v>9</v>
      </c>
      <c r="L157" s="17" t="s">
        <v>10</v>
      </c>
      <c r="M157" s="17" t="s">
        <v>56</v>
      </c>
    </row>
    <row r="158" spans="1:13" ht="15">
      <c r="A158" s="17">
        <v>1</v>
      </c>
      <c r="B158" s="17">
        <v>2</v>
      </c>
      <c r="C158" s="17">
        <v>3</v>
      </c>
      <c r="D158" s="17">
        <v>4</v>
      </c>
      <c r="E158" s="17">
        <v>5</v>
      </c>
      <c r="F158" s="17">
        <v>6</v>
      </c>
      <c r="G158" s="17">
        <v>7</v>
      </c>
      <c r="H158" s="17">
        <v>8</v>
      </c>
      <c r="I158" s="17">
        <v>9</v>
      </c>
      <c r="J158" s="17">
        <v>10</v>
      </c>
      <c r="K158" s="17">
        <v>11</v>
      </c>
      <c r="L158" s="17">
        <v>12</v>
      </c>
      <c r="M158" s="17">
        <v>13</v>
      </c>
    </row>
    <row r="159" spans="1:13" ht="15">
      <c r="A159" s="17">
        <v>1</v>
      </c>
      <c r="B159" s="18" t="s">
        <v>26</v>
      </c>
      <c r="C159" s="17" t="s">
        <v>12</v>
      </c>
      <c r="D159" s="17" t="s">
        <v>12</v>
      </c>
      <c r="E159" s="17" t="s">
        <v>12</v>
      </c>
      <c r="F159" s="17" t="s">
        <v>12</v>
      </c>
      <c r="G159" s="17" t="s">
        <v>12</v>
      </c>
      <c r="H159" s="17" t="s">
        <v>12</v>
      </c>
      <c r="I159" s="17" t="s">
        <v>12</v>
      </c>
      <c r="J159" s="17" t="s">
        <v>12</v>
      </c>
      <c r="K159" s="17" t="s">
        <v>12</v>
      </c>
      <c r="L159" s="17" t="s">
        <v>12</v>
      </c>
      <c r="M159" s="17" t="s">
        <v>12</v>
      </c>
    </row>
    <row r="160" spans="1:13" ht="15">
      <c r="A160" s="17"/>
      <c r="B160" s="18" t="s">
        <v>94</v>
      </c>
      <c r="C160" s="17" t="s">
        <v>95</v>
      </c>
      <c r="D160" s="17" t="s">
        <v>96</v>
      </c>
      <c r="E160" s="17">
        <v>91</v>
      </c>
      <c r="F160" s="17" t="s">
        <v>12</v>
      </c>
      <c r="G160" s="17">
        <f aca="true" t="shared" si="6" ref="G160:G166">E160</f>
        <v>91</v>
      </c>
      <c r="H160" s="17">
        <v>103</v>
      </c>
      <c r="I160" s="17" t="s">
        <v>12</v>
      </c>
      <c r="J160" s="17">
        <f>H160</f>
        <v>103</v>
      </c>
      <c r="K160" s="17">
        <v>103</v>
      </c>
      <c r="L160" s="17"/>
      <c r="M160" s="17">
        <f aca="true" t="shared" si="7" ref="M160:M166">K160</f>
        <v>103</v>
      </c>
    </row>
    <row r="161" spans="1:13" ht="15">
      <c r="A161" s="17"/>
      <c r="B161" s="18" t="s">
        <v>97</v>
      </c>
      <c r="C161" s="17" t="s">
        <v>95</v>
      </c>
      <c r="D161" s="17" t="s">
        <v>96</v>
      </c>
      <c r="E161" s="17">
        <v>81</v>
      </c>
      <c r="F161" s="17"/>
      <c r="G161" s="17">
        <f t="shared" si="6"/>
        <v>81</v>
      </c>
      <c r="H161" s="17">
        <v>92</v>
      </c>
      <c r="I161" s="17"/>
      <c r="J161" s="17">
        <f aca="true" t="shared" si="8" ref="J161:J166">H161</f>
        <v>92</v>
      </c>
      <c r="K161" s="17">
        <v>92</v>
      </c>
      <c r="L161" s="17"/>
      <c r="M161" s="17">
        <f t="shared" si="7"/>
        <v>92</v>
      </c>
    </row>
    <row r="162" spans="1:13" ht="15">
      <c r="A162" s="17"/>
      <c r="B162" s="18" t="s">
        <v>98</v>
      </c>
      <c r="C162" s="17" t="s">
        <v>95</v>
      </c>
      <c r="D162" s="17" t="s">
        <v>96</v>
      </c>
      <c r="E162" s="17">
        <v>10</v>
      </c>
      <c r="F162" s="17"/>
      <c r="G162" s="17">
        <f t="shared" si="6"/>
        <v>10</v>
      </c>
      <c r="H162" s="17">
        <v>11</v>
      </c>
      <c r="I162" s="17"/>
      <c r="J162" s="17">
        <f t="shared" si="8"/>
        <v>11</v>
      </c>
      <c r="K162" s="17">
        <v>11</v>
      </c>
      <c r="L162" s="17"/>
      <c r="M162" s="17">
        <f t="shared" si="7"/>
        <v>11</v>
      </c>
    </row>
    <row r="163" spans="1:13" ht="15">
      <c r="A163" s="17">
        <v>2</v>
      </c>
      <c r="B163" s="18" t="s">
        <v>27</v>
      </c>
      <c r="C163" s="17" t="s">
        <v>12</v>
      </c>
      <c r="D163" s="17" t="s">
        <v>12</v>
      </c>
      <c r="E163" s="17" t="s">
        <v>12</v>
      </c>
      <c r="F163" s="17" t="s">
        <v>12</v>
      </c>
      <c r="G163" s="17" t="str">
        <f t="shared" si="6"/>
        <v> </v>
      </c>
      <c r="H163" s="17" t="s">
        <v>12</v>
      </c>
      <c r="I163" s="17" t="s">
        <v>12</v>
      </c>
      <c r="J163" s="17" t="str">
        <f t="shared" si="8"/>
        <v> </v>
      </c>
      <c r="K163" s="17" t="s">
        <v>12</v>
      </c>
      <c r="L163" s="17"/>
      <c r="M163" s="17" t="str">
        <f t="shared" si="7"/>
        <v> </v>
      </c>
    </row>
    <row r="164" spans="1:13" ht="30">
      <c r="A164" s="17"/>
      <c r="B164" s="18" t="s">
        <v>99</v>
      </c>
      <c r="C164" s="17" t="s">
        <v>95</v>
      </c>
      <c r="D164" s="17" t="s">
        <v>100</v>
      </c>
      <c r="E164" s="17">
        <v>24342</v>
      </c>
      <c r="F164" s="17"/>
      <c r="G164" s="17">
        <f t="shared" si="6"/>
        <v>24342</v>
      </c>
      <c r="H164" s="17">
        <v>16400</v>
      </c>
      <c r="I164" s="17"/>
      <c r="J164" s="17">
        <f t="shared" si="8"/>
        <v>16400</v>
      </c>
      <c r="K164" s="17">
        <v>16400</v>
      </c>
      <c r="L164" s="17"/>
      <c r="M164" s="17">
        <f t="shared" si="7"/>
        <v>16400</v>
      </c>
    </row>
    <row r="165" spans="1:13" ht="60">
      <c r="A165" s="17"/>
      <c r="B165" s="18" t="s">
        <v>101</v>
      </c>
      <c r="C165" s="17" t="s">
        <v>95</v>
      </c>
      <c r="D165" s="17" t="s">
        <v>100</v>
      </c>
      <c r="E165" s="17">
        <v>589</v>
      </c>
      <c r="F165" s="17"/>
      <c r="G165" s="17">
        <f t="shared" si="6"/>
        <v>589</v>
      </c>
      <c r="H165" s="17">
        <v>720</v>
      </c>
      <c r="I165" s="17"/>
      <c r="J165" s="17">
        <f t="shared" si="8"/>
        <v>720</v>
      </c>
      <c r="K165" s="17">
        <v>720</v>
      </c>
      <c r="L165" s="17"/>
      <c r="M165" s="17">
        <f t="shared" si="7"/>
        <v>720</v>
      </c>
    </row>
    <row r="166" spans="1:13" ht="15">
      <c r="A166" s="17"/>
      <c r="B166" s="18" t="s">
        <v>102</v>
      </c>
      <c r="C166" s="17" t="s">
        <v>95</v>
      </c>
      <c r="D166" s="17" t="s">
        <v>100</v>
      </c>
      <c r="E166" s="17">
        <v>24982</v>
      </c>
      <c r="F166" s="17" t="s">
        <v>12</v>
      </c>
      <c r="G166" s="17">
        <f t="shared" si="6"/>
        <v>24982</v>
      </c>
      <c r="H166" s="17">
        <v>20000</v>
      </c>
      <c r="I166" s="17"/>
      <c r="J166" s="17">
        <f t="shared" si="8"/>
        <v>20000</v>
      </c>
      <c r="K166" s="17">
        <v>20000</v>
      </c>
      <c r="L166" s="17"/>
      <c r="M166" s="17">
        <f t="shared" si="7"/>
        <v>20000</v>
      </c>
    </row>
    <row r="167" spans="1:13" ht="15">
      <c r="A167" s="17">
        <v>3</v>
      </c>
      <c r="B167" s="18" t="s">
        <v>28</v>
      </c>
      <c r="C167" s="17" t="s">
        <v>12</v>
      </c>
      <c r="D167" s="17" t="s">
        <v>12</v>
      </c>
      <c r="E167" s="17" t="s">
        <v>12</v>
      </c>
      <c r="F167" s="17" t="s">
        <v>12</v>
      </c>
      <c r="G167" s="17" t="s">
        <v>12</v>
      </c>
      <c r="H167" s="17" t="s">
        <v>12</v>
      </c>
      <c r="I167" s="17" t="s">
        <v>12</v>
      </c>
      <c r="J167" s="17" t="s">
        <v>12</v>
      </c>
      <c r="K167" s="17" t="s">
        <v>12</v>
      </c>
      <c r="L167" s="17" t="s">
        <v>12</v>
      </c>
      <c r="M167" s="17" t="s">
        <v>12</v>
      </c>
    </row>
    <row r="168" spans="1:13" ht="30">
      <c r="A168" s="17" t="s">
        <v>12</v>
      </c>
      <c r="B168" s="19" t="s">
        <v>103</v>
      </c>
      <c r="C168" s="17" t="s">
        <v>108</v>
      </c>
      <c r="D168" s="17" t="s">
        <v>104</v>
      </c>
      <c r="E168" s="17">
        <v>163140</v>
      </c>
      <c r="F168" s="25">
        <f>(6800+712)/E160</f>
        <v>82.54945054945055</v>
      </c>
      <c r="G168" s="25">
        <f>E168+F168</f>
        <v>163222.54945054944</v>
      </c>
      <c r="H168" s="25">
        <f>G139/103</f>
        <v>168489.52427184465</v>
      </c>
      <c r="I168" s="17">
        <v>4755</v>
      </c>
      <c r="J168" s="25">
        <f>H168+I168</f>
        <v>173244.52427184465</v>
      </c>
      <c r="K168" s="25">
        <f>K139/103</f>
        <v>193967.47572815535</v>
      </c>
      <c r="L168" s="25">
        <f>L139/103</f>
        <v>133.98058252427185</v>
      </c>
      <c r="M168" s="25">
        <f>K168+L168</f>
        <v>194101.4563106796</v>
      </c>
    </row>
    <row r="169" spans="1:13" ht="30">
      <c r="A169" s="17" t="s">
        <v>12</v>
      </c>
      <c r="B169" s="19" t="s">
        <v>105</v>
      </c>
      <c r="C169" s="17" t="s">
        <v>95</v>
      </c>
      <c r="D169" s="17" t="s">
        <v>104</v>
      </c>
      <c r="E169" s="25">
        <v>257</v>
      </c>
      <c r="F169" s="17" t="s">
        <v>12</v>
      </c>
      <c r="G169" s="17">
        <f>E169</f>
        <v>257</v>
      </c>
      <c r="H169" s="25">
        <v>178</v>
      </c>
      <c r="I169" s="17" t="s">
        <v>12</v>
      </c>
      <c r="J169" s="25">
        <v>178</v>
      </c>
      <c r="K169" s="25">
        <v>178</v>
      </c>
      <c r="L169" s="17"/>
      <c r="M169" s="25">
        <v>178</v>
      </c>
    </row>
    <row r="170" spans="1:13" ht="60">
      <c r="A170" s="17" t="s">
        <v>12</v>
      </c>
      <c r="B170" s="19" t="s">
        <v>106</v>
      </c>
      <c r="C170" s="17" t="s">
        <v>95</v>
      </c>
      <c r="D170" s="17" t="s">
        <v>104</v>
      </c>
      <c r="E170" s="25">
        <v>9</v>
      </c>
      <c r="F170" s="17" t="s">
        <v>12</v>
      </c>
      <c r="G170" s="17">
        <f>E170</f>
        <v>9</v>
      </c>
      <c r="H170" s="25">
        <f>H165/H161</f>
        <v>7.826086956521739</v>
      </c>
      <c r="I170" s="17" t="s">
        <v>12</v>
      </c>
      <c r="J170" s="25">
        <f>J165/J161</f>
        <v>7.826086956521739</v>
      </c>
      <c r="K170" s="25">
        <f>K165/K161</f>
        <v>7.826086956521739</v>
      </c>
      <c r="L170" s="17" t="s">
        <v>12</v>
      </c>
      <c r="M170" s="25">
        <f>M165/M161</f>
        <v>7.826086956521739</v>
      </c>
    </row>
    <row r="171" spans="1:13" ht="45">
      <c r="A171" s="26"/>
      <c r="B171" s="27" t="s">
        <v>107</v>
      </c>
      <c r="C171" s="28" t="s">
        <v>95</v>
      </c>
      <c r="D171" s="29" t="s">
        <v>104</v>
      </c>
      <c r="E171" s="25">
        <v>308</v>
      </c>
      <c r="F171" s="25"/>
      <c r="G171" s="25">
        <f>E171</f>
        <v>308</v>
      </c>
      <c r="H171" s="25">
        <f>H166/H161</f>
        <v>217.3913043478261</v>
      </c>
      <c r="I171" s="25"/>
      <c r="J171" s="25">
        <f>J166/J161</f>
        <v>217.3913043478261</v>
      </c>
      <c r="K171" s="25">
        <f>K166/K161</f>
        <v>217.3913043478261</v>
      </c>
      <c r="L171" s="25"/>
      <c r="M171" s="25">
        <f>M166/M161</f>
        <v>217.3913043478261</v>
      </c>
    </row>
    <row r="172" spans="1:13" ht="15">
      <c r="A172" s="28">
        <v>4</v>
      </c>
      <c r="B172" s="27" t="s">
        <v>132</v>
      </c>
      <c r="C172" s="28"/>
      <c r="D172" s="29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ht="45">
      <c r="A173" s="26"/>
      <c r="B173" s="27" t="s">
        <v>190</v>
      </c>
      <c r="C173" s="28" t="s">
        <v>136</v>
      </c>
      <c r="D173" s="29" t="s">
        <v>104</v>
      </c>
      <c r="E173" s="25">
        <v>123</v>
      </c>
      <c r="F173" s="25"/>
      <c r="G173" s="25">
        <v>123</v>
      </c>
      <c r="H173" s="25">
        <v>79</v>
      </c>
      <c r="I173" s="25"/>
      <c r="J173" s="25">
        <v>79</v>
      </c>
      <c r="K173" s="25">
        <v>100</v>
      </c>
      <c r="L173" s="25"/>
      <c r="M173" s="25">
        <v>100</v>
      </c>
    </row>
    <row r="174" spans="1:13" ht="118.5" customHeight="1">
      <c r="A174" s="28"/>
      <c r="B174" s="30" t="s">
        <v>138</v>
      </c>
      <c r="C174" s="30"/>
      <c r="D174" s="30"/>
      <c r="E174" s="30"/>
      <c r="F174" s="28"/>
      <c r="G174" s="31"/>
      <c r="H174" s="31"/>
      <c r="I174" s="28"/>
      <c r="J174" s="31"/>
      <c r="K174" s="31"/>
      <c r="L174" s="28"/>
      <c r="M174" s="31"/>
    </row>
    <row r="175" spans="1:13" ht="15.75">
      <c r="A175" s="28">
        <v>1</v>
      </c>
      <c r="B175" s="32" t="s">
        <v>26</v>
      </c>
      <c r="C175" s="33"/>
      <c r="D175" s="33"/>
      <c r="E175" s="33"/>
      <c r="F175" s="28"/>
      <c r="G175" s="31"/>
      <c r="H175" s="31"/>
      <c r="I175" s="28"/>
      <c r="J175" s="31"/>
      <c r="K175" s="31"/>
      <c r="L175" s="28"/>
      <c r="M175" s="31"/>
    </row>
    <row r="176" spans="1:13" ht="39.75" customHeight="1">
      <c r="A176" s="28"/>
      <c r="B176" s="32" t="s">
        <v>139</v>
      </c>
      <c r="C176" s="34" t="s">
        <v>140</v>
      </c>
      <c r="D176" s="35" t="s">
        <v>131</v>
      </c>
      <c r="E176" s="32"/>
      <c r="F176" s="28"/>
      <c r="G176" s="31"/>
      <c r="H176" s="31"/>
      <c r="I176" s="28">
        <v>1078</v>
      </c>
      <c r="J176" s="31">
        <f>I176+H176</f>
        <v>1078</v>
      </c>
      <c r="K176" s="31"/>
      <c r="L176" s="28"/>
      <c r="M176" s="31"/>
    </row>
    <row r="177" spans="1:13" ht="15.75">
      <c r="A177" s="28">
        <v>2</v>
      </c>
      <c r="B177" s="32" t="s">
        <v>27</v>
      </c>
      <c r="C177" s="34"/>
      <c r="D177" s="36"/>
      <c r="E177" s="33"/>
      <c r="F177" s="28"/>
      <c r="G177" s="31"/>
      <c r="H177" s="31"/>
      <c r="I177" s="28"/>
      <c r="J177" s="31"/>
      <c r="K177" s="31"/>
      <c r="L177" s="28"/>
      <c r="M177" s="31"/>
    </row>
    <row r="178" spans="1:13" ht="36" customHeight="1">
      <c r="A178" s="28"/>
      <c r="B178" s="32" t="s">
        <v>141</v>
      </c>
      <c r="C178" s="34" t="s">
        <v>140</v>
      </c>
      <c r="D178" s="35" t="s">
        <v>131</v>
      </c>
      <c r="E178" s="32"/>
      <c r="F178" s="28"/>
      <c r="G178" s="31"/>
      <c r="H178" s="31"/>
      <c r="I178" s="28">
        <v>320</v>
      </c>
      <c r="J178" s="31">
        <f>I178+H178</f>
        <v>320</v>
      </c>
      <c r="K178" s="31"/>
      <c r="L178" s="28"/>
      <c r="M178" s="31"/>
    </row>
    <row r="179" spans="1:13" ht="15.75">
      <c r="A179" s="28">
        <v>3</v>
      </c>
      <c r="B179" s="32" t="s">
        <v>28</v>
      </c>
      <c r="C179" s="34"/>
      <c r="D179" s="36"/>
      <c r="E179" s="33"/>
      <c r="F179" s="28"/>
      <c r="G179" s="31"/>
      <c r="H179" s="31"/>
      <c r="I179" s="28"/>
      <c r="J179" s="31"/>
      <c r="K179" s="31"/>
      <c r="L179" s="28"/>
      <c r="M179" s="31"/>
    </row>
    <row r="180" spans="1:13" s="57" customFormat="1" ht="31.5">
      <c r="A180" s="28"/>
      <c r="B180" s="32" t="s">
        <v>142</v>
      </c>
      <c r="C180" s="34" t="s">
        <v>130</v>
      </c>
      <c r="D180" s="37" t="s">
        <v>131</v>
      </c>
      <c r="E180" s="35"/>
      <c r="F180" s="35"/>
      <c r="G180" s="31"/>
      <c r="H180" s="31"/>
      <c r="I180" s="28">
        <v>704</v>
      </c>
      <c r="J180" s="31">
        <f>I180+H180</f>
        <v>704</v>
      </c>
      <c r="K180" s="31"/>
      <c r="L180" s="28"/>
      <c r="M180" s="31"/>
    </row>
    <row r="181" spans="1:13" s="57" customFormat="1" ht="15.75">
      <c r="A181" s="28">
        <v>4</v>
      </c>
      <c r="B181" s="32" t="s">
        <v>132</v>
      </c>
      <c r="C181" s="33"/>
      <c r="D181" s="38"/>
      <c r="E181" s="33"/>
      <c r="F181" s="28"/>
      <c r="G181" s="31"/>
      <c r="H181" s="31"/>
      <c r="I181" s="28"/>
      <c r="J181" s="31"/>
      <c r="K181" s="31"/>
      <c r="L181" s="28"/>
      <c r="M181" s="31"/>
    </row>
    <row r="182" spans="1:13" s="57" customFormat="1" ht="47.25">
      <c r="A182" s="28"/>
      <c r="B182" s="32" t="s">
        <v>143</v>
      </c>
      <c r="C182" s="39" t="s">
        <v>136</v>
      </c>
      <c r="D182" s="39" t="s">
        <v>144</v>
      </c>
      <c r="E182" s="32"/>
      <c r="F182" s="28"/>
      <c r="G182" s="31"/>
      <c r="H182" s="31"/>
      <c r="I182" s="28">
        <v>30</v>
      </c>
      <c r="J182" s="31">
        <f>I182+H182</f>
        <v>30</v>
      </c>
      <c r="K182" s="31"/>
      <c r="L182" s="28"/>
      <c r="M182" s="31"/>
    </row>
    <row r="183" spans="1:13" ht="15">
      <c r="A183" s="60" t="s">
        <v>21</v>
      </c>
      <c r="B183" s="60" t="s">
        <v>23</v>
      </c>
      <c r="C183" s="60" t="s">
        <v>24</v>
      </c>
      <c r="D183" s="60" t="s">
        <v>25</v>
      </c>
      <c r="E183" s="60" t="s">
        <v>175</v>
      </c>
      <c r="F183" s="60"/>
      <c r="G183" s="60"/>
      <c r="H183" s="60" t="s">
        <v>176</v>
      </c>
      <c r="I183" s="60"/>
      <c r="J183" s="60"/>
      <c r="K183" s="60" t="s">
        <v>177</v>
      </c>
      <c r="L183" s="60"/>
      <c r="M183" s="60"/>
    </row>
    <row r="184" spans="1:13" ht="30">
      <c r="A184" s="60"/>
      <c r="B184" s="60"/>
      <c r="C184" s="60"/>
      <c r="D184" s="60"/>
      <c r="E184" s="17" t="s">
        <v>9</v>
      </c>
      <c r="F184" s="17" t="s">
        <v>10</v>
      </c>
      <c r="G184" s="17" t="s">
        <v>63</v>
      </c>
      <c r="H184" s="17" t="s">
        <v>9</v>
      </c>
      <c r="I184" s="17" t="s">
        <v>10</v>
      </c>
      <c r="J184" s="17" t="s">
        <v>64</v>
      </c>
      <c r="K184" s="17" t="s">
        <v>9</v>
      </c>
      <c r="L184" s="17" t="s">
        <v>10</v>
      </c>
      <c r="M184" s="17" t="s">
        <v>56</v>
      </c>
    </row>
    <row r="185" spans="1:13" ht="15">
      <c r="A185" s="17">
        <v>1</v>
      </c>
      <c r="B185" s="17">
        <v>2</v>
      </c>
      <c r="C185" s="17">
        <v>3</v>
      </c>
      <c r="D185" s="17">
        <v>4</v>
      </c>
      <c r="E185" s="17">
        <v>5</v>
      </c>
      <c r="F185" s="17">
        <v>6</v>
      </c>
      <c r="G185" s="17">
        <v>7</v>
      </c>
      <c r="H185" s="17">
        <v>8</v>
      </c>
      <c r="I185" s="17">
        <v>9</v>
      </c>
      <c r="J185" s="17">
        <v>10</v>
      </c>
      <c r="K185" s="17">
        <v>11</v>
      </c>
      <c r="L185" s="17">
        <v>12</v>
      </c>
      <c r="M185" s="17">
        <v>13</v>
      </c>
    </row>
    <row r="186" spans="1:13" ht="131.25" customHeight="1">
      <c r="A186" s="28"/>
      <c r="B186" s="30" t="s">
        <v>166</v>
      </c>
      <c r="C186" s="39"/>
      <c r="D186" s="39"/>
      <c r="E186" s="32"/>
      <c r="F186" s="28"/>
      <c r="G186" s="31"/>
      <c r="H186" s="31"/>
      <c r="I186" s="28"/>
      <c r="J186" s="31"/>
      <c r="K186" s="31"/>
      <c r="L186" s="28"/>
      <c r="M186" s="31"/>
    </row>
    <row r="187" spans="1:13" ht="18" customHeight="1">
      <c r="A187" s="28">
        <v>1</v>
      </c>
      <c r="B187" s="32" t="s">
        <v>26</v>
      </c>
      <c r="C187" s="39"/>
      <c r="D187" s="39"/>
      <c r="E187" s="32"/>
      <c r="F187" s="28"/>
      <c r="G187" s="31"/>
      <c r="H187" s="31"/>
      <c r="I187" s="28"/>
      <c r="J187" s="31"/>
      <c r="K187" s="31"/>
      <c r="L187" s="28"/>
      <c r="M187" s="31"/>
    </row>
    <row r="188" spans="1:13" ht="30.75" customHeight="1">
      <c r="A188" s="28"/>
      <c r="B188" s="32" t="s">
        <v>139</v>
      </c>
      <c r="C188" s="28" t="s">
        <v>140</v>
      </c>
      <c r="D188" s="40" t="s">
        <v>131</v>
      </c>
      <c r="E188" s="41"/>
      <c r="F188" s="41"/>
      <c r="G188" s="26"/>
      <c r="H188" s="26"/>
      <c r="I188" s="28">
        <v>21</v>
      </c>
      <c r="J188" s="31">
        <v>21</v>
      </c>
      <c r="K188" s="31"/>
      <c r="L188" s="28"/>
      <c r="M188" s="31"/>
    </row>
    <row r="189" spans="1:13" ht="21" customHeight="1">
      <c r="A189" s="28">
        <v>2</v>
      </c>
      <c r="B189" s="32" t="s">
        <v>27</v>
      </c>
      <c r="C189" s="39"/>
      <c r="D189" s="39"/>
      <c r="E189" s="32"/>
      <c r="F189" s="28"/>
      <c r="G189" s="31"/>
      <c r="H189" s="31"/>
      <c r="I189" s="28"/>
      <c r="J189" s="31"/>
      <c r="K189" s="31"/>
      <c r="L189" s="28"/>
      <c r="M189" s="31"/>
    </row>
    <row r="190" spans="1:13" ht="36.75" customHeight="1">
      <c r="A190" s="28"/>
      <c r="B190" s="32" t="s">
        <v>141</v>
      </c>
      <c r="C190" s="28" t="s">
        <v>140</v>
      </c>
      <c r="D190" s="40" t="s">
        <v>131</v>
      </c>
      <c r="E190" s="32"/>
      <c r="F190" s="28"/>
      <c r="G190" s="31"/>
      <c r="H190" s="31"/>
      <c r="I190" s="28">
        <v>21</v>
      </c>
      <c r="J190" s="31">
        <v>21</v>
      </c>
      <c r="K190" s="31"/>
      <c r="L190" s="28"/>
      <c r="M190" s="31"/>
    </row>
    <row r="191" spans="1:13" ht="17.25" customHeight="1">
      <c r="A191" s="28">
        <v>3</v>
      </c>
      <c r="B191" s="32" t="s">
        <v>28</v>
      </c>
      <c r="C191" s="39"/>
      <c r="D191" s="39"/>
      <c r="E191" s="32"/>
      <c r="F191" s="28"/>
      <c r="G191" s="31"/>
      <c r="H191" s="31"/>
      <c r="I191" s="28"/>
      <c r="J191" s="31"/>
      <c r="K191" s="31"/>
      <c r="L191" s="28"/>
      <c r="M191" s="31"/>
    </row>
    <row r="192" spans="1:13" ht="33" customHeight="1">
      <c r="A192" s="28"/>
      <c r="B192" s="32" t="s">
        <v>142</v>
      </c>
      <c r="C192" s="39" t="s">
        <v>130</v>
      </c>
      <c r="D192" s="40" t="s">
        <v>131</v>
      </c>
      <c r="E192" s="32"/>
      <c r="F192" s="28"/>
      <c r="G192" s="31"/>
      <c r="H192" s="31"/>
      <c r="I192" s="28">
        <v>2966</v>
      </c>
      <c r="J192" s="31">
        <v>2966</v>
      </c>
      <c r="K192" s="31"/>
      <c r="L192" s="28"/>
      <c r="M192" s="31"/>
    </row>
    <row r="193" spans="1:13" ht="19.5" customHeight="1">
      <c r="A193" s="28">
        <v>4</v>
      </c>
      <c r="B193" s="32" t="s">
        <v>132</v>
      </c>
      <c r="C193" s="39"/>
      <c r="D193" s="39"/>
      <c r="E193" s="32"/>
      <c r="F193" s="28"/>
      <c r="G193" s="31"/>
      <c r="H193" s="31"/>
      <c r="I193" s="28"/>
      <c r="J193" s="31"/>
      <c r="K193" s="31"/>
      <c r="L193" s="28"/>
      <c r="M193" s="31"/>
    </row>
    <row r="194" spans="1:13" ht="48" customHeight="1">
      <c r="A194" s="28"/>
      <c r="B194" s="32" t="s">
        <v>143</v>
      </c>
      <c r="C194" s="39" t="s">
        <v>136</v>
      </c>
      <c r="D194" s="40" t="s">
        <v>131</v>
      </c>
      <c r="E194" s="32"/>
      <c r="F194" s="28"/>
      <c r="G194" s="31"/>
      <c r="H194" s="31"/>
      <c r="I194" s="28">
        <v>100</v>
      </c>
      <c r="J194" s="31">
        <v>100</v>
      </c>
      <c r="K194" s="31"/>
      <c r="L194" s="28"/>
      <c r="M194" s="31"/>
    </row>
    <row r="195" spans="1:13" ht="37.5" customHeight="1">
      <c r="A195" s="28"/>
      <c r="B195" s="30" t="s">
        <v>145</v>
      </c>
      <c r="C195" s="30"/>
      <c r="D195" s="30"/>
      <c r="E195" s="30"/>
      <c r="F195" s="28"/>
      <c r="G195" s="31"/>
      <c r="H195" s="31"/>
      <c r="I195" s="28"/>
      <c r="J195" s="31"/>
      <c r="K195" s="31"/>
      <c r="L195" s="28"/>
      <c r="M195" s="31"/>
    </row>
    <row r="196" spans="1:13" ht="15.75">
      <c r="A196" s="28">
        <v>1</v>
      </c>
      <c r="B196" s="32" t="s">
        <v>26</v>
      </c>
      <c r="C196" s="33"/>
      <c r="D196" s="33"/>
      <c r="E196" s="33"/>
      <c r="F196" s="28"/>
      <c r="G196" s="31"/>
      <c r="H196" s="31"/>
      <c r="I196" s="28"/>
      <c r="J196" s="31"/>
      <c r="K196" s="31"/>
      <c r="L196" s="28"/>
      <c r="M196" s="31"/>
    </row>
    <row r="197" spans="1:13" ht="96.75" customHeight="1">
      <c r="A197" s="28"/>
      <c r="B197" s="32" t="s">
        <v>134</v>
      </c>
      <c r="C197" s="32" t="s">
        <v>130</v>
      </c>
      <c r="D197" s="37" t="s">
        <v>167</v>
      </c>
      <c r="E197" s="32"/>
      <c r="F197" s="28"/>
      <c r="G197" s="31"/>
      <c r="H197" s="31"/>
      <c r="I197" s="28">
        <v>202230</v>
      </c>
      <c r="J197" s="31">
        <f>I197+H197</f>
        <v>202230</v>
      </c>
      <c r="K197" s="31"/>
      <c r="L197" s="28"/>
      <c r="M197" s="31"/>
    </row>
    <row r="198" spans="1:13" ht="15.75">
      <c r="A198" s="28">
        <v>2</v>
      </c>
      <c r="B198" s="32" t="s">
        <v>27</v>
      </c>
      <c r="C198" s="33"/>
      <c r="D198" s="33"/>
      <c r="E198" s="33"/>
      <c r="F198" s="28"/>
      <c r="G198" s="31"/>
      <c r="H198" s="31"/>
      <c r="I198" s="28"/>
      <c r="J198" s="31"/>
      <c r="K198" s="31"/>
      <c r="L198" s="28"/>
      <c r="M198" s="31"/>
    </row>
    <row r="199" spans="1:13" ht="37.5" customHeight="1">
      <c r="A199" s="28"/>
      <c r="B199" s="32" t="s">
        <v>135</v>
      </c>
      <c r="C199" s="32" t="s">
        <v>95</v>
      </c>
      <c r="D199" s="39" t="s">
        <v>146</v>
      </c>
      <c r="E199" s="32"/>
      <c r="F199" s="28"/>
      <c r="G199" s="31">
        <v>1</v>
      </c>
      <c r="H199" s="31">
        <v>1</v>
      </c>
      <c r="I199" s="28">
        <v>18</v>
      </c>
      <c r="J199" s="31">
        <f>I199+H199</f>
        <v>19</v>
      </c>
      <c r="K199" s="31"/>
      <c r="L199" s="28"/>
      <c r="M199" s="31"/>
    </row>
    <row r="200" spans="1:13" ht="15.75">
      <c r="A200" s="28">
        <v>3</v>
      </c>
      <c r="B200" s="32" t="s">
        <v>28</v>
      </c>
      <c r="C200" s="33"/>
      <c r="D200" s="38"/>
      <c r="E200" s="33"/>
      <c r="F200" s="28"/>
      <c r="G200" s="31"/>
      <c r="H200" s="31"/>
      <c r="I200" s="28"/>
      <c r="J200" s="31"/>
      <c r="K200" s="31"/>
      <c r="L200" s="28"/>
      <c r="M200" s="31"/>
    </row>
    <row r="201" spans="1:13" ht="34.5" customHeight="1">
      <c r="A201" s="28"/>
      <c r="B201" s="32" t="s">
        <v>147</v>
      </c>
      <c r="C201" s="32" t="s">
        <v>130</v>
      </c>
      <c r="D201" s="39" t="s">
        <v>146</v>
      </c>
      <c r="E201" s="32"/>
      <c r="F201" s="28"/>
      <c r="G201" s="31">
        <v>6800</v>
      </c>
      <c r="H201" s="31">
        <v>6800</v>
      </c>
      <c r="I201" s="28">
        <v>11235</v>
      </c>
      <c r="J201" s="31">
        <f>I201+H201</f>
        <v>18035</v>
      </c>
      <c r="K201" s="31"/>
      <c r="L201" s="28"/>
      <c r="M201" s="31"/>
    </row>
    <row r="202" spans="1:13" ht="15.75">
      <c r="A202" s="28">
        <v>4</v>
      </c>
      <c r="B202" s="32" t="s">
        <v>132</v>
      </c>
      <c r="C202" s="33"/>
      <c r="D202" s="38"/>
      <c r="E202" s="33"/>
      <c r="F202" s="28"/>
      <c r="G202" s="31"/>
      <c r="H202" s="31"/>
      <c r="I202" s="28"/>
      <c r="J202" s="31"/>
      <c r="K202" s="31"/>
      <c r="L202" s="28"/>
      <c r="M202" s="31"/>
    </row>
    <row r="203" spans="1:13" ht="15.75">
      <c r="A203" s="28"/>
      <c r="B203" s="32" t="s">
        <v>133</v>
      </c>
      <c r="C203" s="32" t="s">
        <v>136</v>
      </c>
      <c r="D203" s="39" t="s">
        <v>144</v>
      </c>
      <c r="E203" s="32"/>
      <c r="F203" s="28"/>
      <c r="G203" s="31">
        <v>100</v>
      </c>
      <c r="H203" s="31">
        <v>100</v>
      </c>
      <c r="I203" s="28">
        <v>100</v>
      </c>
      <c r="J203" s="31">
        <f>I203+H203</f>
        <v>200</v>
      </c>
      <c r="K203" s="31"/>
      <c r="L203" s="28"/>
      <c r="M203" s="31"/>
    </row>
    <row r="204" spans="1:13" s="55" customFormat="1" ht="31.5">
      <c r="A204" s="28"/>
      <c r="B204" s="30" t="s">
        <v>206</v>
      </c>
      <c r="C204" s="30"/>
      <c r="D204" s="30"/>
      <c r="E204" s="30"/>
      <c r="F204" s="28"/>
      <c r="G204" s="31"/>
      <c r="H204" s="31"/>
      <c r="I204" s="28"/>
      <c r="J204" s="31"/>
      <c r="K204" s="31"/>
      <c r="L204" s="28"/>
      <c r="M204" s="31"/>
    </row>
    <row r="205" spans="1:13" s="55" customFormat="1" ht="15.75">
      <c r="A205" s="28">
        <v>1</v>
      </c>
      <c r="B205" s="32" t="s">
        <v>26</v>
      </c>
      <c r="C205" s="33"/>
      <c r="D205" s="33"/>
      <c r="E205" s="33"/>
      <c r="F205" s="28"/>
      <c r="G205" s="31"/>
      <c r="H205" s="31"/>
      <c r="I205" s="28"/>
      <c r="J205" s="31"/>
      <c r="K205" s="31"/>
      <c r="L205" s="28"/>
      <c r="M205" s="31"/>
    </row>
    <row r="206" spans="1:13" s="55" customFormat="1" ht="15.75">
      <c r="A206" s="28"/>
      <c r="B206" s="32" t="s">
        <v>207</v>
      </c>
      <c r="C206" s="32" t="s">
        <v>130</v>
      </c>
      <c r="D206" s="37" t="s">
        <v>144</v>
      </c>
      <c r="E206" s="32"/>
      <c r="F206" s="28"/>
      <c r="G206" s="31"/>
      <c r="H206" s="31"/>
      <c r="I206" s="28"/>
      <c r="J206" s="31"/>
      <c r="K206" s="31"/>
      <c r="L206" s="28">
        <v>13800</v>
      </c>
      <c r="M206" s="31">
        <v>13800</v>
      </c>
    </row>
    <row r="207" spans="1:13" s="55" customFormat="1" ht="15.75">
      <c r="A207" s="28">
        <v>2</v>
      </c>
      <c r="B207" s="32" t="s">
        <v>27</v>
      </c>
      <c r="C207" s="33"/>
      <c r="D207" s="33"/>
      <c r="E207" s="33"/>
      <c r="F207" s="28"/>
      <c r="G207" s="31"/>
      <c r="H207" s="31"/>
      <c r="I207" s="28"/>
      <c r="J207" s="31"/>
      <c r="K207" s="31"/>
      <c r="L207" s="28"/>
      <c r="M207" s="31"/>
    </row>
    <row r="208" spans="1:13" s="55" customFormat="1" ht="31.5">
      <c r="A208" s="28"/>
      <c r="B208" s="32" t="s">
        <v>135</v>
      </c>
      <c r="C208" s="32" t="s">
        <v>95</v>
      </c>
      <c r="D208" s="39" t="s">
        <v>208</v>
      </c>
      <c r="E208" s="32"/>
      <c r="F208" s="28"/>
      <c r="G208" s="31"/>
      <c r="H208" s="31"/>
      <c r="I208" s="28"/>
      <c r="J208" s="31"/>
      <c r="K208" s="31"/>
      <c r="L208" s="28">
        <v>1</v>
      </c>
      <c r="M208" s="31">
        <v>1</v>
      </c>
    </row>
    <row r="209" spans="1:13" s="55" customFormat="1" ht="15.75">
      <c r="A209" s="28">
        <v>3</v>
      </c>
      <c r="B209" s="32" t="s">
        <v>28</v>
      </c>
      <c r="C209" s="33"/>
      <c r="D209" s="38"/>
      <c r="E209" s="33"/>
      <c r="F209" s="28"/>
      <c r="G209" s="31"/>
      <c r="H209" s="31"/>
      <c r="I209" s="28"/>
      <c r="J209" s="31"/>
      <c r="K209" s="31"/>
      <c r="L209" s="28"/>
      <c r="M209" s="31"/>
    </row>
    <row r="210" spans="1:13" s="55" customFormat="1" ht="31.5">
      <c r="A210" s="28"/>
      <c r="B210" s="32" t="s">
        <v>147</v>
      </c>
      <c r="C210" s="32" t="s">
        <v>130</v>
      </c>
      <c r="D210" s="39" t="s">
        <v>208</v>
      </c>
      <c r="E210" s="32"/>
      <c r="F210" s="28"/>
      <c r="G210" s="31"/>
      <c r="H210" s="31"/>
      <c r="I210" s="28"/>
      <c r="J210" s="31"/>
      <c r="K210" s="31"/>
      <c r="L210" s="28">
        <v>13800</v>
      </c>
      <c r="M210" s="31">
        <v>13800</v>
      </c>
    </row>
    <row r="211" spans="1:13" s="55" customFormat="1" ht="15.75">
      <c r="A211" s="28">
        <v>4</v>
      </c>
      <c r="B211" s="32" t="s">
        <v>132</v>
      </c>
      <c r="C211" s="33"/>
      <c r="D211" s="38"/>
      <c r="E211" s="33"/>
      <c r="F211" s="28"/>
      <c r="G211" s="31"/>
      <c r="H211" s="31"/>
      <c r="I211" s="28"/>
      <c r="J211" s="31"/>
      <c r="K211" s="31"/>
      <c r="L211" s="28"/>
      <c r="M211" s="31"/>
    </row>
    <row r="212" spans="1:13" ht="15.75">
      <c r="A212" s="28"/>
      <c r="B212" s="32" t="s">
        <v>133</v>
      </c>
      <c r="C212" s="32" t="s">
        <v>136</v>
      </c>
      <c r="D212" s="39" t="s">
        <v>144</v>
      </c>
      <c r="E212" s="32"/>
      <c r="F212" s="28"/>
      <c r="G212" s="31"/>
      <c r="H212" s="31"/>
      <c r="I212" s="28"/>
      <c r="J212" s="31"/>
      <c r="K212" s="31"/>
      <c r="L212" s="28">
        <v>100</v>
      </c>
      <c r="M212" s="31">
        <v>100</v>
      </c>
    </row>
    <row r="213" spans="1:13" ht="6.75" customHeight="1">
      <c r="A213" s="42"/>
      <c r="B213" s="43"/>
      <c r="C213" s="44"/>
      <c r="D213" s="45"/>
      <c r="E213" s="46"/>
      <c r="F213" s="44"/>
      <c r="G213" s="46"/>
      <c r="H213" s="46"/>
      <c r="I213" s="44"/>
      <c r="J213" s="46"/>
      <c r="K213" s="46"/>
      <c r="L213" s="44"/>
      <c r="M213" s="46"/>
    </row>
    <row r="214" ht="15" hidden="1">
      <c r="B214" s="47"/>
    </row>
    <row r="215" spans="1:10" ht="15">
      <c r="A215" s="64" t="s">
        <v>191</v>
      </c>
      <c r="B215" s="64"/>
      <c r="C215" s="64"/>
      <c r="D215" s="64"/>
      <c r="E215" s="64"/>
      <c r="F215" s="64"/>
      <c r="G215" s="64"/>
      <c r="H215" s="64"/>
      <c r="I215" s="64"/>
      <c r="J215" s="64"/>
    </row>
    <row r="216" ht="15">
      <c r="A216" s="13" t="s">
        <v>6</v>
      </c>
    </row>
    <row r="217" spans="1:10" ht="15">
      <c r="A217" s="60" t="s">
        <v>21</v>
      </c>
      <c r="B217" s="60" t="s">
        <v>23</v>
      </c>
      <c r="C217" s="60" t="s">
        <v>24</v>
      </c>
      <c r="D217" s="60" t="s">
        <v>25</v>
      </c>
      <c r="E217" s="60" t="s">
        <v>127</v>
      </c>
      <c r="F217" s="60"/>
      <c r="G217" s="60"/>
      <c r="H217" s="60" t="s">
        <v>182</v>
      </c>
      <c r="I217" s="60"/>
      <c r="J217" s="60"/>
    </row>
    <row r="218" spans="1:10" ht="41.25" customHeight="1">
      <c r="A218" s="60"/>
      <c r="B218" s="60"/>
      <c r="C218" s="60"/>
      <c r="D218" s="60"/>
      <c r="E218" s="17" t="s">
        <v>9</v>
      </c>
      <c r="F218" s="17" t="s">
        <v>10</v>
      </c>
      <c r="G218" s="17" t="s">
        <v>63</v>
      </c>
      <c r="H218" s="17" t="s">
        <v>9</v>
      </c>
      <c r="I218" s="17" t="s">
        <v>10</v>
      </c>
      <c r="J218" s="17" t="s">
        <v>64</v>
      </c>
    </row>
    <row r="219" spans="1:10" ht="15">
      <c r="A219" s="17">
        <v>1</v>
      </c>
      <c r="B219" s="17">
        <v>2</v>
      </c>
      <c r="C219" s="17">
        <v>3</v>
      </c>
      <c r="D219" s="17">
        <v>4</v>
      </c>
      <c r="E219" s="17">
        <v>5</v>
      </c>
      <c r="F219" s="17">
        <v>6</v>
      </c>
      <c r="G219" s="17">
        <v>7</v>
      </c>
      <c r="H219" s="17">
        <v>8</v>
      </c>
      <c r="I219" s="17">
        <v>9</v>
      </c>
      <c r="J219" s="17">
        <v>10</v>
      </c>
    </row>
    <row r="220" spans="1:10" ht="15">
      <c r="A220" s="17">
        <v>1</v>
      </c>
      <c r="B220" s="18" t="s">
        <v>26</v>
      </c>
      <c r="C220" s="18" t="s">
        <v>12</v>
      </c>
      <c r="D220" s="18" t="s">
        <v>12</v>
      </c>
      <c r="E220" s="18" t="s">
        <v>12</v>
      </c>
      <c r="F220" s="18" t="s">
        <v>12</v>
      </c>
      <c r="G220" s="18" t="s">
        <v>12</v>
      </c>
      <c r="H220" s="18" t="s">
        <v>12</v>
      </c>
      <c r="I220" s="18" t="s">
        <v>12</v>
      </c>
      <c r="J220" s="18" t="s">
        <v>12</v>
      </c>
    </row>
    <row r="221" spans="1:10" ht="15">
      <c r="A221" s="17" t="s">
        <v>12</v>
      </c>
      <c r="B221" s="18" t="s">
        <v>94</v>
      </c>
      <c r="C221" s="18" t="s">
        <v>95</v>
      </c>
      <c r="D221" s="18" t="s">
        <v>96</v>
      </c>
      <c r="E221" s="17">
        <v>103</v>
      </c>
      <c r="F221" s="18"/>
      <c r="G221" s="17">
        <v>103</v>
      </c>
      <c r="H221" s="17">
        <v>103</v>
      </c>
      <c r="I221" s="18"/>
      <c r="J221" s="17">
        <v>103</v>
      </c>
    </row>
    <row r="222" spans="1:10" ht="25.5" customHeight="1">
      <c r="A222" s="17" t="s">
        <v>12</v>
      </c>
      <c r="B222" s="18" t="s">
        <v>97</v>
      </c>
      <c r="C222" s="18" t="s">
        <v>95</v>
      </c>
      <c r="D222" s="18" t="s">
        <v>96</v>
      </c>
      <c r="E222" s="17">
        <v>92</v>
      </c>
      <c r="F222" s="18"/>
      <c r="G222" s="17">
        <v>92</v>
      </c>
      <c r="H222" s="17">
        <v>92</v>
      </c>
      <c r="I222" s="18"/>
      <c r="J222" s="17">
        <v>92</v>
      </c>
    </row>
    <row r="223" spans="1:10" ht="26.25" customHeight="1">
      <c r="A223" s="17" t="s">
        <v>12</v>
      </c>
      <c r="B223" s="18" t="s">
        <v>98</v>
      </c>
      <c r="C223" s="18" t="s">
        <v>95</v>
      </c>
      <c r="D223" s="18" t="s">
        <v>96</v>
      </c>
      <c r="E223" s="17">
        <v>11</v>
      </c>
      <c r="F223" s="18"/>
      <c r="G223" s="17">
        <v>11</v>
      </c>
      <c r="H223" s="17">
        <v>11</v>
      </c>
      <c r="I223" s="18"/>
      <c r="J223" s="17">
        <v>11</v>
      </c>
    </row>
    <row r="224" spans="1:10" ht="15">
      <c r="A224" s="17">
        <v>2</v>
      </c>
      <c r="B224" s="18" t="s">
        <v>27</v>
      </c>
      <c r="C224" s="18" t="s">
        <v>12</v>
      </c>
      <c r="D224" s="18" t="s">
        <v>12</v>
      </c>
      <c r="E224" s="18" t="s">
        <v>12</v>
      </c>
      <c r="F224" s="18"/>
      <c r="G224" s="18" t="s">
        <v>12</v>
      </c>
      <c r="H224" s="18" t="s">
        <v>12</v>
      </c>
      <c r="I224" s="18"/>
      <c r="J224" s="18" t="s">
        <v>12</v>
      </c>
    </row>
    <row r="225" spans="1:10" ht="30">
      <c r="A225" s="17" t="s">
        <v>12</v>
      </c>
      <c r="B225" s="18" t="s">
        <v>99</v>
      </c>
      <c r="C225" s="18" t="s">
        <v>95</v>
      </c>
      <c r="D225" s="18" t="s">
        <v>100</v>
      </c>
      <c r="E225" s="17">
        <v>16400</v>
      </c>
      <c r="F225" s="17"/>
      <c r="G225" s="17">
        <v>16400</v>
      </c>
      <c r="H225" s="17">
        <v>16400</v>
      </c>
      <c r="I225" s="17"/>
      <c r="J225" s="17">
        <v>16400</v>
      </c>
    </row>
    <row r="226" spans="1:10" ht="66.75" customHeight="1">
      <c r="A226" s="17"/>
      <c r="B226" s="18" t="s">
        <v>101</v>
      </c>
      <c r="C226" s="18" t="s">
        <v>95</v>
      </c>
      <c r="D226" s="18" t="s">
        <v>100</v>
      </c>
      <c r="E226" s="17">
        <v>720</v>
      </c>
      <c r="F226" s="17"/>
      <c r="G226" s="17">
        <v>720</v>
      </c>
      <c r="H226" s="17">
        <v>720</v>
      </c>
      <c r="I226" s="17"/>
      <c r="J226" s="17">
        <v>720</v>
      </c>
    </row>
    <row r="227" spans="1:10" ht="23.25" customHeight="1">
      <c r="A227" s="17"/>
      <c r="B227" s="18" t="s">
        <v>102</v>
      </c>
      <c r="C227" s="18" t="s">
        <v>95</v>
      </c>
      <c r="D227" s="18" t="s">
        <v>100</v>
      </c>
      <c r="E227" s="17">
        <v>20000</v>
      </c>
      <c r="F227" s="17"/>
      <c r="G227" s="17">
        <v>20000</v>
      </c>
      <c r="H227" s="17">
        <v>20000</v>
      </c>
      <c r="I227" s="17"/>
      <c r="J227" s="17">
        <v>20000</v>
      </c>
    </row>
    <row r="228" spans="1:10" ht="15">
      <c r="A228" s="17">
        <v>3</v>
      </c>
      <c r="B228" s="18" t="s">
        <v>28</v>
      </c>
      <c r="C228" s="18" t="s">
        <v>12</v>
      </c>
      <c r="D228" s="18" t="s">
        <v>12</v>
      </c>
      <c r="E228" s="17" t="s">
        <v>12</v>
      </c>
      <c r="F228" s="17" t="s">
        <v>12</v>
      </c>
      <c r="G228" s="17" t="s">
        <v>12</v>
      </c>
      <c r="H228" s="17" t="s">
        <v>12</v>
      </c>
      <c r="I228" s="17" t="s">
        <v>12</v>
      </c>
      <c r="J228" s="17" t="s">
        <v>12</v>
      </c>
    </row>
    <row r="229" spans="1:10" ht="30">
      <c r="A229" s="18"/>
      <c r="B229" s="18" t="s">
        <v>103</v>
      </c>
      <c r="C229" s="18" t="s">
        <v>108</v>
      </c>
      <c r="D229" s="18" t="s">
        <v>104</v>
      </c>
      <c r="E229" s="25">
        <v>168489.52427184465</v>
      </c>
      <c r="F229" s="17"/>
      <c r="G229" s="25">
        <v>173244.70873786407</v>
      </c>
      <c r="H229" s="25">
        <v>168489.52427184465</v>
      </c>
      <c r="I229" s="17"/>
      <c r="J229" s="25">
        <v>173244.70873786407</v>
      </c>
    </row>
    <row r="230" spans="1:10" ht="43.5" customHeight="1">
      <c r="A230" s="18"/>
      <c r="B230" s="18" t="s">
        <v>105</v>
      </c>
      <c r="C230" s="18" t="s">
        <v>95</v>
      </c>
      <c r="D230" s="18" t="s">
        <v>104</v>
      </c>
      <c r="E230" s="25">
        <v>178</v>
      </c>
      <c r="F230" s="17"/>
      <c r="G230" s="25">
        <v>178</v>
      </c>
      <c r="H230" s="25">
        <v>178</v>
      </c>
      <c r="I230" s="17"/>
      <c r="J230" s="25">
        <v>178</v>
      </c>
    </row>
    <row r="231" spans="1:10" ht="74.25" customHeight="1">
      <c r="A231" s="18" t="s">
        <v>12</v>
      </c>
      <c r="B231" s="18" t="s">
        <v>106</v>
      </c>
      <c r="C231" s="18" t="s">
        <v>95</v>
      </c>
      <c r="D231" s="18" t="s">
        <v>104</v>
      </c>
      <c r="E231" s="25">
        <v>7.826086956521739</v>
      </c>
      <c r="F231" s="17" t="s">
        <v>12</v>
      </c>
      <c r="G231" s="25">
        <v>7.826086956521739</v>
      </c>
      <c r="H231" s="25">
        <v>7.826086956521739</v>
      </c>
      <c r="I231" s="17" t="s">
        <v>12</v>
      </c>
      <c r="J231" s="25">
        <v>7.826086956521739</v>
      </c>
    </row>
    <row r="232" spans="1:10" ht="45">
      <c r="A232" s="18" t="s">
        <v>12</v>
      </c>
      <c r="B232" s="18" t="s">
        <v>107</v>
      </c>
      <c r="C232" s="18" t="s">
        <v>95</v>
      </c>
      <c r="D232" s="18" t="s">
        <v>104</v>
      </c>
      <c r="E232" s="31">
        <v>217.3913043478261</v>
      </c>
      <c r="F232" s="28"/>
      <c r="G232" s="31">
        <v>217.3913043478261</v>
      </c>
      <c r="H232" s="31">
        <v>217.3913043478261</v>
      </c>
      <c r="I232" s="28"/>
      <c r="J232" s="31">
        <v>217.3913043478261</v>
      </c>
    </row>
    <row r="233" spans="1:10" ht="15">
      <c r="A233" s="28">
        <v>4</v>
      </c>
      <c r="B233" s="27" t="s">
        <v>132</v>
      </c>
      <c r="C233" s="28"/>
      <c r="D233" s="29"/>
      <c r="E233" s="31"/>
      <c r="F233" s="28"/>
      <c r="G233" s="31"/>
      <c r="H233" s="31"/>
      <c r="I233" s="28"/>
      <c r="J233" s="31"/>
    </row>
    <row r="234" spans="1:10" ht="45">
      <c r="A234" s="26"/>
      <c r="B234" s="27" t="s">
        <v>190</v>
      </c>
      <c r="C234" s="28" t="s">
        <v>136</v>
      </c>
      <c r="D234" s="29" t="s">
        <v>104</v>
      </c>
      <c r="E234" s="31">
        <v>100</v>
      </c>
      <c r="F234" s="28"/>
      <c r="G234" s="31">
        <v>100</v>
      </c>
      <c r="H234" s="31">
        <v>100</v>
      </c>
      <c r="I234" s="28"/>
      <c r="J234" s="31">
        <v>100</v>
      </c>
    </row>
    <row r="236" spans="1:11" ht="15">
      <c r="A236" s="64" t="s">
        <v>29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ht="15">
      <c r="A237" s="13" t="s">
        <v>6</v>
      </c>
    </row>
    <row r="239" spans="1:11" ht="15">
      <c r="A239" s="60" t="s">
        <v>8</v>
      </c>
      <c r="B239" s="60" t="s">
        <v>175</v>
      </c>
      <c r="C239" s="60"/>
      <c r="D239" s="60" t="s">
        <v>176</v>
      </c>
      <c r="E239" s="60"/>
      <c r="F239" s="60" t="s">
        <v>177</v>
      </c>
      <c r="G239" s="60"/>
      <c r="H239" s="60" t="s">
        <v>127</v>
      </c>
      <c r="I239" s="60"/>
      <c r="J239" s="60" t="s">
        <v>182</v>
      </c>
      <c r="K239" s="60"/>
    </row>
    <row r="240" spans="1:11" ht="30">
      <c r="A240" s="60"/>
      <c r="B240" s="17" t="s">
        <v>9</v>
      </c>
      <c r="C240" s="17" t="s">
        <v>10</v>
      </c>
      <c r="D240" s="17" t="s">
        <v>9</v>
      </c>
      <c r="E240" s="17" t="s">
        <v>10</v>
      </c>
      <c r="F240" s="17" t="s">
        <v>9</v>
      </c>
      <c r="G240" s="17" t="s">
        <v>10</v>
      </c>
      <c r="H240" s="17" t="s">
        <v>9</v>
      </c>
      <c r="I240" s="17" t="s">
        <v>10</v>
      </c>
      <c r="J240" s="17" t="s">
        <v>9</v>
      </c>
      <c r="K240" s="17" t="s">
        <v>10</v>
      </c>
    </row>
    <row r="241" spans="1:11" ht="15">
      <c r="A241" s="17">
        <v>1</v>
      </c>
      <c r="B241" s="17">
        <v>2</v>
      </c>
      <c r="C241" s="17">
        <v>3</v>
      </c>
      <c r="D241" s="17">
        <v>4</v>
      </c>
      <c r="E241" s="17">
        <v>5</v>
      </c>
      <c r="F241" s="17">
        <v>6</v>
      </c>
      <c r="G241" s="17">
        <v>7</v>
      </c>
      <c r="H241" s="17">
        <v>8</v>
      </c>
      <c r="I241" s="17">
        <v>9</v>
      </c>
      <c r="J241" s="17">
        <v>10</v>
      </c>
      <c r="K241" s="17">
        <v>11</v>
      </c>
    </row>
    <row r="242" spans="1:11" ht="30">
      <c r="A242" s="19" t="s">
        <v>109</v>
      </c>
      <c r="B242" s="6">
        <v>5765067</v>
      </c>
      <c r="C242" s="6"/>
      <c r="D242" s="6">
        <f>5556070+84699</f>
        <v>5640769</v>
      </c>
      <c r="E242" s="6"/>
      <c r="F242" s="6">
        <v>6795119</v>
      </c>
      <c r="G242" s="6"/>
      <c r="H242" s="6">
        <v>8378427</v>
      </c>
      <c r="I242" s="6"/>
      <c r="J242" s="6">
        <v>8443049</v>
      </c>
      <c r="K242" s="6" t="s">
        <v>12</v>
      </c>
    </row>
    <row r="243" spans="1:11" ht="41.25" customHeight="1">
      <c r="A243" s="19" t="s">
        <v>110</v>
      </c>
      <c r="B243" s="6">
        <v>2379171</v>
      </c>
      <c r="C243" s="6"/>
      <c r="D243" s="6">
        <f>1029114+2570769+39</f>
        <v>3599922</v>
      </c>
      <c r="E243" s="6"/>
      <c r="F243" s="6">
        <f>3429664+1334252</f>
        <v>4763916</v>
      </c>
      <c r="G243" s="6"/>
      <c r="H243" s="6">
        <v>3731859</v>
      </c>
      <c r="I243" s="6"/>
      <c r="J243" s="6">
        <v>3708493</v>
      </c>
      <c r="K243" s="6"/>
    </row>
    <row r="244" spans="1:11" ht="27" customHeight="1">
      <c r="A244" s="19" t="s">
        <v>111</v>
      </c>
      <c r="B244" s="6">
        <v>1294055</v>
      </c>
      <c r="C244" s="6"/>
      <c r="D244" s="6">
        <v>2108943</v>
      </c>
      <c r="E244" s="6"/>
      <c r="F244" s="6">
        <v>1661991</v>
      </c>
      <c r="G244" s="6"/>
      <c r="H244" s="6">
        <v>1060513</v>
      </c>
      <c r="I244" s="6"/>
      <c r="J244" s="6">
        <v>1064869</v>
      </c>
      <c r="K244" s="6"/>
    </row>
    <row r="245" spans="1:11" ht="30">
      <c r="A245" s="19" t="s">
        <v>112</v>
      </c>
      <c r="B245" s="6">
        <v>1445074</v>
      </c>
      <c r="C245" s="6"/>
      <c r="D245" s="6">
        <f>347206+892581</f>
        <v>1239787</v>
      </c>
      <c r="E245" s="6"/>
      <c r="F245" s="6">
        <f>473090+1206609</f>
        <v>1679699</v>
      </c>
      <c r="G245" s="6"/>
      <c r="H245" s="6">
        <v>1560878</v>
      </c>
      <c r="I245" s="6"/>
      <c r="J245" s="6">
        <v>1567296</v>
      </c>
      <c r="K245" s="6"/>
    </row>
    <row r="246" spans="1:11" ht="21" customHeight="1">
      <c r="A246" s="19" t="s">
        <v>113</v>
      </c>
      <c r="B246" s="6">
        <v>44696</v>
      </c>
      <c r="C246" s="6"/>
      <c r="D246" s="6">
        <v>51782</v>
      </c>
      <c r="E246" s="6"/>
      <c r="F246" s="6">
        <v>550</v>
      </c>
      <c r="G246" s="6"/>
      <c r="H246" s="6">
        <v>223284</v>
      </c>
      <c r="I246" s="6"/>
      <c r="J246" s="6">
        <v>254380</v>
      </c>
      <c r="K246" s="6" t="s">
        <v>12</v>
      </c>
    </row>
    <row r="247" spans="1:11" ht="15">
      <c r="A247" s="17" t="s">
        <v>16</v>
      </c>
      <c r="B247" s="6">
        <f>B242+B243+B244+B245+B246</f>
        <v>10928063</v>
      </c>
      <c r="C247" s="6" t="s">
        <v>12</v>
      </c>
      <c r="D247" s="6">
        <f>D242+D243+D244+D245+D246</f>
        <v>12641203</v>
      </c>
      <c r="E247" s="6" t="s">
        <v>12</v>
      </c>
      <c r="F247" s="6">
        <f>F242+F243+F244+F245+F246</f>
        <v>14901275</v>
      </c>
      <c r="G247" s="6" t="s">
        <v>12</v>
      </c>
      <c r="H247" s="6">
        <f>H242+H243+H244+H245+H246</f>
        <v>14954961</v>
      </c>
      <c r="I247" s="6" t="s">
        <v>12</v>
      </c>
      <c r="J247" s="6">
        <f>J242+J243+J244+J245+J246</f>
        <v>15038087</v>
      </c>
      <c r="K247" s="6" t="s">
        <v>12</v>
      </c>
    </row>
    <row r="248" spans="1:11" ht="76.5" customHeight="1">
      <c r="A248" s="48" t="s">
        <v>30</v>
      </c>
      <c r="B248" s="17" t="s">
        <v>14</v>
      </c>
      <c r="C248" s="17" t="s">
        <v>12</v>
      </c>
      <c r="D248" s="17" t="s">
        <v>14</v>
      </c>
      <c r="E248" s="17" t="s">
        <v>12</v>
      </c>
      <c r="F248" s="17" t="s">
        <v>12</v>
      </c>
      <c r="G248" s="17" t="s">
        <v>12</v>
      </c>
      <c r="H248" s="17" t="s">
        <v>12</v>
      </c>
      <c r="I248" s="17" t="s">
        <v>12</v>
      </c>
      <c r="J248" s="17" t="s">
        <v>14</v>
      </c>
      <c r="K248" s="17" t="s">
        <v>12</v>
      </c>
    </row>
    <row r="251" spans="1:16" ht="15">
      <c r="A251" s="64" t="s">
        <v>31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</row>
    <row r="253" spans="1:16" ht="15">
      <c r="A253" s="60" t="s">
        <v>62</v>
      </c>
      <c r="B253" s="60" t="s">
        <v>32</v>
      </c>
      <c r="C253" s="60" t="s">
        <v>175</v>
      </c>
      <c r="D253" s="60"/>
      <c r="E253" s="60"/>
      <c r="F253" s="60"/>
      <c r="G253" s="60" t="s">
        <v>192</v>
      </c>
      <c r="H253" s="60"/>
      <c r="I253" s="60"/>
      <c r="J253" s="60"/>
      <c r="K253" s="17" t="s">
        <v>116</v>
      </c>
      <c r="L253" s="17"/>
      <c r="M253" s="60" t="s">
        <v>128</v>
      </c>
      <c r="N253" s="60"/>
      <c r="O253" s="60" t="s">
        <v>193</v>
      </c>
      <c r="P253" s="60"/>
    </row>
    <row r="254" spans="1:16" ht="30.75" customHeight="1">
      <c r="A254" s="60"/>
      <c r="B254" s="60"/>
      <c r="C254" s="60" t="s">
        <v>9</v>
      </c>
      <c r="D254" s="60"/>
      <c r="E254" s="60" t="s">
        <v>10</v>
      </c>
      <c r="F254" s="60"/>
      <c r="G254" s="60" t="s">
        <v>9</v>
      </c>
      <c r="H254" s="60"/>
      <c r="I254" s="60" t="s">
        <v>10</v>
      </c>
      <c r="J254" s="60"/>
      <c r="K254" s="60" t="s">
        <v>9</v>
      </c>
      <c r="L254" s="60" t="s">
        <v>10</v>
      </c>
      <c r="M254" s="60" t="s">
        <v>9</v>
      </c>
      <c r="N254" s="60" t="s">
        <v>10</v>
      </c>
      <c r="O254" s="60" t="s">
        <v>9</v>
      </c>
      <c r="P254" s="60" t="s">
        <v>10</v>
      </c>
    </row>
    <row r="255" spans="1:16" ht="30">
      <c r="A255" s="60"/>
      <c r="B255" s="60"/>
      <c r="C255" s="17" t="s">
        <v>65</v>
      </c>
      <c r="D255" s="17" t="s">
        <v>66</v>
      </c>
      <c r="E255" s="17" t="s">
        <v>65</v>
      </c>
      <c r="F255" s="17" t="s">
        <v>66</v>
      </c>
      <c r="G255" s="17" t="s">
        <v>65</v>
      </c>
      <c r="H255" s="17" t="s">
        <v>66</v>
      </c>
      <c r="I255" s="17" t="s">
        <v>65</v>
      </c>
      <c r="J255" s="17" t="s">
        <v>66</v>
      </c>
      <c r="K255" s="60"/>
      <c r="L255" s="60"/>
      <c r="M255" s="60"/>
      <c r="N255" s="60"/>
      <c r="O255" s="60"/>
      <c r="P255" s="60"/>
    </row>
    <row r="256" spans="1:16" ht="15">
      <c r="A256" s="17">
        <v>1</v>
      </c>
      <c r="B256" s="17">
        <v>2</v>
      </c>
      <c r="C256" s="17">
        <v>3</v>
      </c>
      <c r="D256" s="17">
        <v>4</v>
      </c>
      <c r="E256" s="17">
        <v>5</v>
      </c>
      <c r="F256" s="17">
        <v>6</v>
      </c>
      <c r="G256" s="17">
        <v>7</v>
      </c>
      <c r="H256" s="17">
        <v>8</v>
      </c>
      <c r="I256" s="17">
        <v>9</v>
      </c>
      <c r="J256" s="17">
        <v>10</v>
      </c>
      <c r="K256" s="17">
        <v>11</v>
      </c>
      <c r="L256" s="17">
        <v>12</v>
      </c>
      <c r="M256" s="17">
        <v>13</v>
      </c>
      <c r="N256" s="17">
        <v>14</v>
      </c>
      <c r="O256" s="17">
        <v>15</v>
      </c>
      <c r="P256" s="17">
        <v>16</v>
      </c>
    </row>
    <row r="257" spans="1:16" ht="15">
      <c r="A257" s="17">
        <v>1</v>
      </c>
      <c r="B257" s="17" t="s">
        <v>97</v>
      </c>
      <c r="C257" s="17">
        <v>92</v>
      </c>
      <c r="D257" s="17">
        <v>81</v>
      </c>
      <c r="E257" s="17"/>
      <c r="F257" s="17"/>
      <c r="G257" s="17">
        <v>92</v>
      </c>
      <c r="H257" s="5">
        <v>80</v>
      </c>
      <c r="I257" s="17"/>
      <c r="J257" s="17"/>
      <c r="K257" s="17">
        <v>92</v>
      </c>
      <c r="L257" s="17"/>
      <c r="M257" s="17">
        <v>92</v>
      </c>
      <c r="N257" s="17"/>
      <c r="O257" s="17">
        <v>92</v>
      </c>
      <c r="P257" s="17"/>
    </row>
    <row r="258" spans="1:16" ht="15">
      <c r="A258" s="17">
        <v>2</v>
      </c>
      <c r="B258" s="17" t="s">
        <v>114</v>
      </c>
      <c r="C258" s="17">
        <v>11</v>
      </c>
      <c r="D258" s="17">
        <v>10</v>
      </c>
      <c r="E258" s="17" t="s">
        <v>12</v>
      </c>
      <c r="F258" s="17" t="s">
        <v>12</v>
      </c>
      <c r="G258" s="17">
        <v>11</v>
      </c>
      <c r="H258" s="5">
        <v>11</v>
      </c>
      <c r="I258" s="17" t="s">
        <v>12</v>
      </c>
      <c r="J258" s="17" t="s">
        <v>12</v>
      </c>
      <c r="K258" s="17">
        <v>11</v>
      </c>
      <c r="L258" s="17" t="s">
        <v>12</v>
      </c>
      <c r="M258" s="17">
        <v>11</v>
      </c>
      <c r="N258" s="17" t="s">
        <v>12</v>
      </c>
      <c r="O258" s="17">
        <v>11</v>
      </c>
      <c r="P258" s="17" t="s">
        <v>12</v>
      </c>
    </row>
    <row r="259" spans="1:16" ht="15">
      <c r="A259" s="17" t="s">
        <v>12</v>
      </c>
      <c r="B259" s="17" t="s">
        <v>16</v>
      </c>
      <c r="C259" s="17">
        <v>103</v>
      </c>
      <c r="D259" s="17">
        <f>D257+D258</f>
        <v>91</v>
      </c>
      <c r="E259" s="17" t="s">
        <v>12</v>
      </c>
      <c r="F259" s="17" t="s">
        <v>12</v>
      </c>
      <c r="G259" s="17">
        <v>103</v>
      </c>
      <c r="H259" s="5">
        <v>91</v>
      </c>
      <c r="I259" s="17" t="s">
        <v>12</v>
      </c>
      <c r="J259" s="17" t="s">
        <v>12</v>
      </c>
      <c r="K259" s="17">
        <v>103</v>
      </c>
      <c r="L259" s="17" t="s">
        <v>12</v>
      </c>
      <c r="M259" s="17">
        <v>103</v>
      </c>
      <c r="N259" s="17" t="s">
        <v>12</v>
      </c>
      <c r="O259" s="17">
        <v>103</v>
      </c>
      <c r="P259" s="17" t="s">
        <v>12</v>
      </c>
    </row>
    <row r="260" spans="1:16" ht="61.5" customHeight="1">
      <c r="A260" s="17" t="s">
        <v>12</v>
      </c>
      <c r="B260" s="17" t="s">
        <v>33</v>
      </c>
      <c r="C260" s="17" t="s">
        <v>14</v>
      </c>
      <c r="D260" s="17" t="s">
        <v>14</v>
      </c>
      <c r="E260" s="17" t="s">
        <v>12</v>
      </c>
      <c r="F260" s="17" t="s">
        <v>12</v>
      </c>
      <c r="G260" s="17" t="s">
        <v>14</v>
      </c>
      <c r="H260" s="5" t="s">
        <v>14</v>
      </c>
      <c r="I260" s="17" t="s">
        <v>12</v>
      </c>
      <c r="J260" s="17" t="s">
        <v>12</v>
      </c>
      <c r="K260" s="17" t="s">
        <v>14</v>
      </c>
      <c r="L260" s="17" t="s">
        <v>12</v>
      </c>
      <c r="M260" s="17" t="s">
        <v>14</v>
      </c>
      <c r="N260" s="17" t="s">
        <v>12</v>
      </c>
      <c r="O260" s="17" t="s">
        <v>14</v>
      </c>
      <c r="P260" s="17" t="s">
        <v>12</v>
      </c>
    </row>
    <row r="263" spans="1:12" ht="15">
      <c r="A263" s="67" t="s">
        <v>168</v>
      </c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</row>
    <row r="264" spans="1:12" ht="15">
      <c r="A264" s="67" t="s">
        <v>194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</row>
    <row r="265" spans="1:12" ht="15">
      <c r="A265" s="70" t="s">
        <v>6</v>
      </c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</row>
    <row r="266" spans="1:12" ht="1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</row>
    <row r="268" spans="1:12" ht="21.75" customHeight="1">
      <c r="A268" s="60" t="s">
        <v>21</v>
      </c>
      <c r="B268" s="60" t="s">
        <v>34</v>
      </c>
      <c r="C268" s="60" t="s">
        <v>35</v>
      </c>
      <c r="D268" s="60" t="s">
        <v>175</v>
      </c>
      <c r="E268" s="60"/>
      <c r="F268" s="60"/>
      <c r="G268" s="60" t="s">
        <v>176</v>
      </c>
      <c r="H268" s="60"/>
      <c r="I268" s="60"/>
      <c r="J268" s="60" t="s">
        <v>177</v>
      </c>
      <c r="K268" s="60"/>
      <c r="L268" s="60"/>
    </row>
    <row r="269" spans="1:12" ht="57.75" customHeight="1">
      <c r="A269" s="60"/>
      <c r="B269" s="60"/>
      <c r="C269" s="60"/>
      <c r="D269" s="17" t="s">
        <v>9</v>
      </c>
      <c r="E269" s="17" t="s">
        <v>10</v>
      </c>
      <c r="F269" s="17" t="s">
        <v>67</v>
      </c>
      <c r="G269" s="17" t="s">
        <v>9</v>
      </c>
      <c r="H269" s="17" t="s">
        <v>10</v>
      </c>
      <c r="I269" s="17" t="s">
        <v>55</v>
      </c>
      <c r="J269" s="17" t="s">
        <v>9</v>
      </c>
      <c r="K269" s="17" t="s">
        <v>10</v>
      </c>
      <c r="L269" s="17" t="s">
        <v>68</v>
      </c>
    </row>
    <row r="270" spans="1:12" ht="15">
      <c r="A270" s="17">
        <v>1</v>
      </c>
      <c r="B270" s="17">
        <v>2</v>
      </c>
      <c r="C270" s="17">
        <v>3</v>
      </c>
      <c r="D270" s="17">
        <v>4</v>
      </c>
      <c r="E270" s="17">
        <v>5</v>
      </c>
      <c r="F270" s="17">
        <v>6</v>
      </c>
      <c r="G270" s="17">
        <v>7</v>
      </c>
      <c r="H270" s="17">
        <v>8</v>
      </c>
      <c r="I270" s="17">
        <v>9</v>
      </c>
      <c r="J270" s="17">
        <v>10</v>
      </c>
      <c r="K270" s="17">
        <v>11</v>
      </c>
      <c r="L270" s="17">
        <v>12</v>
      </c>
    </row>
    <row r="271" spans="1:12" ht="15">
      <c r="A271" s="17" t="s">
        <v>12</v>
      </c>
      <c r="B271" s="18" t="s">
        <v>12</v>
      </c>
      <c r="C271" s="18" t="s">
        <v>12</v>
      </c>
      <c r="D271" s="18" t="s">
        <v>12</v>
      </c>
      <c r="E271" s="18" t="s">
        <v>12</v>
      </c>
      <c r="F271" s="18" t="s">
        <v>12</v>
      </c>
      <c r="G271" s="18" t="s">
        <v>12</v>
      </c>
      <c r="H271" s="18" t="s">
        <v>12</v>
      </c>
      <c r="I271" s="18" t="s">
        <v>12</v>
      </c>
      <c r="J271" s="18" t="s">
        <v>12</v>
      </c>
      <c r="K271" s="18" t="s">
        <v>12</v>
      </c>
      <c r="L271" s="18" t="s">
        <v>12</v>
      </c>
    </row>
    <row r="272" spans="1:12" ht="15">
      <c r="A272" s="17" t="s">
        <v>12</v>
      </c>
      <c r="B272" s="17" t="s">
        <v>16</v>
      </c>
      <c r="C272" s="18" t="s">
        <v>12</v>
      </c>
      <c r="D272" s="18" t="s">
        <v>12</v>
      </c>
      <c r="E272" s="18" t="s">
        <v>12</v>
      </c>
      <c r="F272" s="18" t="s">
        <v>12</v>
      </c>
      <c r="G272" s="18" t="s">
        <v>12</v>
      </c>
      <c r="H272" s="18" t="s">
        <v>12</v>
      </c>
      <c r="I272" s="18" t="s">
        <v>12</v>
      </c>
      <c r="J272" s="18" t="s">
        <v>12</v>
      </c>
      <c r="K272" s="18" t="s">
        <v>12</v>
      </c>
      <c r="L272" s="18" t="s">
        <v>12</v>
      </c>
    </row>
    <row r="274" spans="1:9" ht="15">
      <c r="A274" s="64" t="s">
        <v>195</v>
      </c>
      <c r="B274" s="64"/>
      <c r="C274" s="64"/>
      <c r="D274" s="64"/>
      <c r="E274" s="64"/>
      <c r="F274" s="64"/>
      <c r="G274" s="64"/>
      <c r="H274" s="64"/>
      <c r="I274" s="64"/>
    </row>
    <row r="275" ht="15">
      <c r="A275" s="13" t="s">
        <v>6</v>
      </c>
    </row>
    <row r="277" spans="1:9" ht="21.75" customHeight="1">
      <c r="A277" s="60" t="s">
        <v>62</v>
      </c>
      <c r="B277" s="60" t="s">
        <v>34</v>
      </c>
      <c r="C277" s="60" t="s">
        <v>35</v>
      </c>
      <c r="D277" s="60" t="s">
        <v>127</v>
      </c>
      <c r="E277" s="60"/>
      <c r="F277" s="60"/>
      <c r="G277" s="60" t="s">
        <v>182</v>
      </c>
      <c r="H277" s="60"/>
      <c r="I277" s="60"/>
    </row>
    <row r="278" spans="1:9" ht="35.25" customHeight="1">
      <c r="A278" s="60"/>
      <c r="B278" s="60"/>
      <c r="C278" s="60"/>
      <c r="D278" s="17" t="s">
        <v>9</v>
      </c>
      <c r="E278" s="17" t="s">
        <v>10</v>
      </c>
      <c r="F278" s="17" t="s">
        <v>67</v>
      </c>
      <c r="G278" s="17" t="s">
        <v>9</v>
      </c>
      <c r="H278" s="17" t="s">
        <v>10</v>
      </c>
      <c r="I278" s="17" t="s">
        <v>55</v>
      </c>
    </row>
    <row r="279" spans="1:9" ht="15">
      <c r="A279" s="17">
        <v>1</v>
      </c>
      <c r="B279" s="17">
        <v>2</v>
      </c>
      <c r="C279" s="17">
        <v>3</v>
      </c>
      <c r="D279" s="17">
        <v>4</v>
      </c>
      <c r="E279" s="17">
        <v>5</v>
      </c>
      <c r="F279" s="17">
        <v>6</v>
      </c>
      <c r="G279" s="17">
        <v>7</v>
      </c>
      <c r="H279" s="17">
        <v>8</v>
      </c>
      <c r="I279" s="17">
        <v>9</v>
      </c>
    </row>
    <row r="280" spans="1:9" ht="15">
      <c r="A280" s="17" t="s">
        <v>12</v>
      </c>
      <c r="B280" s="18" t="s">
        <v>12</v>
      </c>
      <c r="C280" s="18" t="s">
        <v>12</v>
      </c>
      <c r="D280" s="18" t="s">
        <v>12</v>
      </c>
      <c r="E280" s="18" t="s">
        <v>12</v>
      </c>
      <c r="F280" s="18" t="s">
        <v>12</v>
      </c>
      <c r="G280" s="18" t="s">
        <v>12</v>
      </c>
      <c r="H280" s="18" t="s">
        <v>12</v>
      </c>
      <c r="I280" s="18" t="s">
        <v>12</v>
      </c>
    </row>
    <row r="281" spans="1:9" ht="15">
      <c r="A281" s="17" t="s">
        <v>12</v>
      </c>
      <c r="B281" s="17" t="s">
        <v>16</v>
      </c>
      <c r="C281" s="18" t="s">
        <v>12</v>
      </c>
      <c r="D281" s="18" t="s">
        <v>12</v>
      </c>
      <c r="E281" s="18" t="s">
        <v>12</v>
      </c>
      <c r="F281" s="18" t="s">
        <v>12</v>
      </c>
      <c r="G281" s="18" t="s">
        <v>12</v>
      </c>
      <c r="H281" s="18" t="s">
        <v>12</v>
      </c>
      <c r="I281" s="18" t="s">
        <v>12</v>
      </c>
    </row>
    <row r="284" spans="1:13" ht="15">
      <c r="A284" s="64" t="s">
        <v>196</v>
      </c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ht="15">
      <c r="A285" s="13" t="s">
        <v>6</v>
      </c>
    </row>
    <row r="288" spans="1:13" ht="120" customHeight="1">
      <c r="A288" s="72" t="s">
        <v>70</v>
      </c>
      <c r="B288" s="72" t="s">
        <v>69</v>
      </c>
      <c r="C288" s="60" t="s">
        <v>36</v>
      </c>
      <c r="D288" s="60" t="s">
        <v>175</v>
      </c>
      <c r="E288" s="60"/>
      <c r="F288" s="60" t="s">
        <v>176</v>
      </c>
      <c r="G288" s="60"/>
      <c r="H288" s="60" t="s">
        <v>177</v>
      </c>
      <c r="I288" s="60"/>
      <c r="J288" s="60" t="s">
        <v>127</v>
      </c>
      <c r="K288" s="60"/>
      <c r="L288" s="60" t="s">
        <v>182</v>
      </c>
      <c r="M288" s="60"/>
    </row>
    <row r="289" spans="1:13" ht="124.5" customHeight="1">
      <c r="A289" s="73"/>
      <c r="B289" s="73"/>
      <c r="C289" s="60"/>
      <c r="D289" s="17" t="s">
        <v>38</v>
      </c>
      <c r="E289" s="17" t="s">
        <v>37</v>
      </c>
      <c r="F289" s="17" t="s">
        <v>38</v>
      </c>
      <c r="G289" s="17" t="s">
        <v>37</v>
      </c>
      <c r="H289" s="17" t="s">
        <v>38</v>
      </c>
      <c r="I289" s="17" t="s">
        <v>37</v>
      </c>
      <c r="J289" s="17" t="s">
        <v>38</v>
      </c>
      <c r="K289" s="17" t="s">
        <v>37</v>
      </c>
      <c r="L289" s="17" t="s">
        <v>38</v>
      </c>
      <c r="M289" s="17" t="s">
        <v>37</v>
      </c>
    </row>
    <row r="290" spans="1:13" ht="15">
      <c r="A290" s="17">
        <v>1</v>
      </c>
      <c r="B290" s="17">
        <v>2</v>
      </c>
      <c r="C290" s="17">
        <v>3</v>
      </c>
      <c r="D290" s="17">
        <v>4</v>
      </c>
      <c r="E290" s="17">
        <v>5</v>
      </c>
      <c r="F290" s="17">
        <v>6</v>
      </c>
      <c r="G290" s="17">
        <v>7</v>
      </c>
      <c r="H290" s="17">
        <v>8</v>
      </c>
      <c r="I290" s="17">
        <v>9</v>
      </c>
      <c r="J290" s="17">
        <v>10</v>
      </c>
      <c r="K290" s="17">
        <v>11</v>
      </c>
      <c r="L290" s="17">
        <v>12</v>
      </c>
      <c r="M290" s="17">
        <v>13</v>
      </c>
    </row>
    <row r="291" spans="1:13" ht="195">
      <c r="A291" s="19" t="s">
        <v>184</v>
      </c>
      <c r="B291" s="17">
        <v>2019</v>
      </c>
      <c r="C291" s="56">
        <v>225265</v>
      </c>
      <c r="D291" s="17" t="s">
        <v>12</v>
      </c>
      <c r="E291" s="17" t="s">
        <v>12</v>
      </c>
      <c r="F291" s="17">
        <v>225265</v>
      </c>
      <c r="G291" s="17">
        <v>100</v>
      </c>
      <c r="H291" s="17" t="s">
        <v>12</v>
      </c>
      <c r="I291" s="17" t="s">
        <v>12</v>
      </c>
      <c r="J291" s="17" t="s">
        <v>12</v>
      </c>
      <c r="K291" s="17" t="s">
        <v>12</v>
      </c>
      <c r="L291" s="17" t="s">
        <v>12</v>
      </c>
      <c r="M291" s="17" t="s">
        <v>12</v>
      </c>
    </row>
    <row r="292" spans="1:13" s="57" customFormat="1" ht="240">
      <c r="A292" s="19" t="s">
        <v>185</v>
      </c>
      <c r="B292" s="56">
        <v>2019</v>
      </c>
      <c r="C292" s="56">
        <v>62289</v>
      </c>
      <c r="D292" s="56"/>
      <c r="E292" s="56"/>
      <c r="F292" s="56">
        <v>62289</v>
      </c>
      <c r="G292" s="56">
        <v>100</v>
      </c>
      <c r="H292" s="56"/>
      <c r="I292" s="56"/>
      <c r="J292" s="56"/>
      <c r="K292" s="56"/>
      <c r="L292" s="56"/>
      <c r="M292" s="56"/>
    </row>
    <row r="293" spans="1:13" ht="33" customHeight="1">
      <c r="A293" s="66" t="s">
        <v>197</v>
      </c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</row>
    <row r="294" spans="1:10" ht="15">
      <c r="A294" s="67" t="s">
        <v>198</v>
      </c>
      <c r="B294" s="67"/>
      <c r="C294" s="67"/>
      <c r="D294" s="67"/>
      <c r="E294" s="67"/>
      <c r="F294" s="67"/>
      <c r="G294" s="67"/>
      <c r="H294" s="67"/>
      <c r="I294" s="67"/>
      <c r="J294" s="67"/>
    </row>
    <row r="295" spans="1:10" ht="15">
      <c r="A295" s="67" t="s">
        <v>199</v>
      </c>
      <c r="B295" s="67"/>
      <c r="C295" s="67"/>
      <c r="D295" s="67"/>
      <c r="E295" s="67"/>
      <c r="F295" s="67"/>
      <c r="G295" s="67"/>
      <c r="H295" s="67"/>
      <c r="I295" s="67"/>
      <c r="J295" s="67"/>
    </row>
    <row r="296" ht="15">
      <c r="A296" s="13" t="s">
        <v>6</v>
      </c>
    </row>
    <row r="297" spans="1:10" ht="72.75" customHeight="1">
      <c r="A297" s="60" t="s">
        <v>39</v>
      </c>
      <c r="B297" s="60" t="s">
        <v>8</v>
      </c>
      <c r="C297" s="60" t="s">
        <v>40</v>
      </c>
      <c r="D297" s="60" t="s">
        <v>71</v>
      </c>
      <c r="E297" s="60" t="s">
        <v>41</v>
      </c>
      <c r="F297" s="60" t="s">
        <v>42</v>
      </c>
      <c r="G297" s="60" t="s">
        <v>72</v>
      </c>
      <c r="H297" s="60" t="s">
        <v>43</v>
      </c>
      <c r="I297" s="60"/>
      <c r="J297" s="60" t="s">
        <v>73</v>
      </c>
    </row>
    <row r="298" spans="1:10" ht="30">
      <c r="A298" s="60"/>
      <c r="B298" s="60"/>
      <c r="C298" s="60"/>
      <c r="D298" s="60"/>
      <c r="E298" s="60"/>
      <c r="F298" s="60"/>
      <c r="G298" s="60"/>
      <c r="H298" s="17" t="s">
        <v>44</v>
      </c>
      <c r="I298" s="17" t="s">
        <v>45</v>
      </c>
      <c r="J298" s="60"/>
    </row>
    <row r="299" spans="1:10" ht="15">
      <c r="A299" s="17">
        <v>1</v>
      </c>
      <c r="B299" s="17">
        <v>2</v>
      </c>
      <c r="C299" s="17">
        <v>3</v>
      </c>
      <c r="D299" s="17">
        <v>4</v>
      </c>
      <c r="E299" s="17">
        <v>5</v>
      </c>
      <c r="F299" s="17">
        <v>6</v>
      </c>
      <c r="G299" s="17">
        <v>7</v>
      </c>
      <c r="H299" s="17">
        <v>8</v>
      </c>
      <c r="I299" s="17">
        <v>9</v>
      </c>
      <c r="J299" s="17">
        <v>10</v>
      </c>
    </row>
    <row r="300" spans="1:10" ht="15" hidden="1">
      <c r="A300" s="17">
        <v>2000</v>
      </c>
      <c r="B300" s="19" t="s">
        <v>117</v>
      </c>
      <c r="C300" s="6">
        <f>C301+C305+C317</f>
        <v>14874455</v>
      </c>
      <c r="D300" s="6">
        <f>D301+D305+D317</f>
        <v>14777847</v>
      </c>
      <c r="E300" s="6">
        <f>E301+E305+E317</f>
        <v>237</v>
      </c>
      <c r="F300" s="6">
        <f>F301+F305+F317</f>
        <v>237</v>
      </c>
      <c r="G300" s="6">
        <f>F300-E300</f>
        <v>0</v>
      </c>
      <c r="H300" s="6">
        <f>H301+H305+H317</f>
        <v>0</v>
      </c>
      <c r="I300" s="6">
        <f>I301+I305+I317</f>
        <v>0</v>
      </c>
      <c r="J300" s="6">
        <f>D300+F300</f>
        <v>14778084</v>
      </c>
    </row>
    <row r="301" spans="1:10" ht="30.75" customHeight="1" hidden="1">
      <c r="A301" s="17">
        <v>2100</v>
      </c>
      <c r="B301" s="19" t="s">
        <v>118</v>
      </c>
      <c r="C301" s="6">
        <f>C303+C304</f>
        <v>13349649</v>
      </c>
      <c r="D301" s="6">
        <f>D303+D304</f>
        <v>13290021</v>
      </c>
      <c r="E301" s="6">
        <f>E303+E304</f>
        <v>0</v>
      </c>
      <c r="F301" s="6">
        <f>F303+F304</f>
        <v>0</v>
      </c>
      <c r="G301" s="6">
        <f aca="true" t="shared" si="9" ref="G301:G317">F301-E301</f>
        <v>0</v>
      </c>
      <c r="H301" s="6">
        <f>H303+H304</f>
        <v>0</v>
      </c>
      <c r="I301" s="6">
        <f>I303+I304</f>
        <v>0</v>
      </c>
      <c r="J301" s="6">
        <f aca="true" t="shared" si="10" ref="J301:J316">D301+F301</f>
        <v>13290021</v>
      </c>
    </row>
    <row r="302" spans="1:10" ht="15" hidden="1">
      <c r="A302" s="17">
        <v>2110</v>
      </c>
      <c r="B302" s="19" t="s">
        <v>119</v>
      </c>
      <c r="C302" s="6">
        <v>1092</v>
      </c>
      <c r="D302" s="6">
        <f>D303</f>
        <v>10936980</v>
      </c>
      <c r="E302" s="6">
        <v>0</v>
      </c>
      <c r="F302" s="6">
        <v>0</v>
      </c>
      <c r="G302" s="6">
        <f t="shared" si="9"/>
        <v>0</v>
      </c>
      <c r="H302" s="6">
        <v>0</v>
      </c>
      <c r="I302" s="6">
        <v>0</v>
      </c>
      <c r="J302" s="6">
        <f t="shared" si="10"/>
        <v>10936980</v>
      </c>
    </row>
    <row r="303" spans="1:10" ht="15" hidden="1">
      <c r="A303" s="17">
        <v>2111</v>
      </c>
      <c r="B303" s="19" t="s">
        <v>120</v>
      </c>
      <c r="C303" s="6">
        <v>10942280</v>
      </c>
      <c r="D303" s="6">
        <v>10936980</v>
      </c>
      <c r="E303" s="6">
        <v>0</v>
      </c>
      <c r="F303" s="6">
        <v>0</v>
      </c>
      <c r="G303" s="6">
        <f t="shared" si="9"/>
        <v>0</v>
      </c>
      <c r="H303" s="6">
        <v>0</v>
      </c>
      <c r="I303" s="6">
        <v>0</v>
      </c>
      <c r="J303" s="6">
        <f t="shared" si="10"/>
        <v>10936980</v>
      </c>
    </row>
    <row r="304" spans="1:10" ht="15" hidden="1">
      <c r="A304" s="17">
        <v>2120</v>
      </c>
      <c r="B304" s="19" t="s">
        <v>90</v>
      </c>
      <c r="C304" s="6">
        <v>2407369</v>
      </c>
      <c r="D304" s="6">
        <v>2353041</v>
      </c>
      <c r="E304" s="6">
        <v>0</v>
      </c>
      <c r="F304" s="6">
        <v>0</v>
      </c>
      <c r="G304" s="6">
        <f t="shared" si="9"/>
        <v>0</v>
      </c>
      <c r="H304" s="6">
        <v>0</v>
      </c>
      <c r="I304" s="6">
        <v>0</v>
      </c>
      <c r="J304" s="6">
        <f t="shared" si="10"/>
        <v>2353041</v>
      </c>
    </row>
    <row r="305" spans="1:10" ht="15" hidden="1">
      <c r="A305" s="17">
        <v>2200</v>
      </c>
      <c r="B305" s="19" t="s">
        <v>121</v>
      </c>
      <c r="C305" s="6">
        <f>C306+C307+C308+C309+C315</f>
        <v>1475192</v>
      </c>
      <c r="D305" s="6">
        <f>D306+D307+D308+D309+D315</f>
        <v>1438212</v>
      </c>
      <c r="E305" s="6">
        <f>E306+E307+E308+E309+E315</f>
        <v>0</v>
      </c>
      <c r="F305" s="6">
        <f>F306+F307+F308+F309+F315</f>
        <v>0</v>
      </c>
      <c r="G305" s="6">
        <f t="shared" si="9"/>
        <v>0</v>
      </c>
      <c r="H305" s="6">
        <f>H306+H307+H308+H309+H315</f>
        <v>0</v>
      </c>
      <c r="I305" s="6">
        <f>I306+I307+I308+I309+I315</f>
        <v>0</v>
      </c>
      <c r="J305" s="6">
        <f t="shared" si="10"/>
        <v>1438212</v>
      </c>
    </row>
    <row r="306" spans="1:10" ht="30" hidden="1">
      <c r="A306" s="17">
        <v>2210</v>
      </c>
      <c r="B306" s="19" t="s">
        <v>122</v>
      </c>
      <c r="C306" s="6">
        <v>600014</v>
      </c>
      <c r="D306" s="6">
        <v>597774</v>
      </c>
      <c r="E306" s="6">
        <v>0</v>
      </c>
      <c r="F306" s="6">
        <v>0</v>
      </c>
      <c r="G306" s="6">
        <f t="shared" si="9"/>
        <v>0</v>
      </c>
      <c r="H306" s="6">
        <v>0</v>
      </c>
      <c r="I306" s="6">
        <v>0</v>
      </c>
      <c r="J306" s="6">
        <f t="shared" si="10"/>
        <v>597774</v>
      </c>
    </row>
    <row r="307" spans="1:10" ht="15" hidden="1">
      <c r="A307" s="17">
        <v>2240</v>
      </c>
      <c r="B307" s="19" t="s">
        <v>123</v>
      </c>
      <c r="C307" s="6">
        <v>106741</v>
      </c>
      <c r="D307" s="6">
        <v>103030</v>
      </c>
      <c r="E307" s="6">
        <v>0</v>
      </c>
      <c r="F307" s="6">
        <v>0</v>
      </c>
      <c r="G307" s="6">
        <f t="shared" si="9"/>
        <v>0</v>
      </c>
      <c r="H307" s="6">
        <v>0</v>
      </c>
      <c r="I307" s="6">
        <v>0</v>
      </c>
      <c r="J307" s="6">
        <f t="shared" si="10"/>
        <v>103030</v>
      </c>
    </row>
    <row r="308" spans="1:10" ht="15" hidden="1">
      <c r="A308" s="17">
        <v>2250</v>
      </c>
      <c r="B308" s="19" t="s">
        <v>93</v>
      </c>
      <c r="C308" s="6">
        <v>3981</v>
      </c>
      <c r="D308" s="6">
        <v>3981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f t="shared" si="10"/>
        <v>3981</v>
      </c>
    </row>
    <row r="309" spans="1:10" ht="30" hidden="1">
      <c r="A309" s="17">
        <v>2270</v>
      </c>
      <c r="B309" s="19" t="s">
        <v>124</v>
      </c>
      <c r="C309" s="6">
        <f>C310+C311+C312+C313</f>
        <v>760400</v>
      </c>
      <c r="D309" s="6">
        <f>D310+D311+D312+D313</f>
        <v>729371</v>
      </c>
      <c r="E309" s="6">
        <f>E310+E311+E312+E313</f>
        <v>0</v>
      </c>
      <c r="F309" s="6">
        <f>F310+F311+F312+F313</f>
        <v>0</v>
      </c>
      <c r="G309" s="6">
        <f t="shared" si="9"/>
        <v>0</v>
      </c>
      <c r="H309" s="6">
        <f>H310+H311+H312+H313</f>
        <v>0</v>
      </c>
      <c r="I309" s="6">
        <f>I310+I311+I312+I313</f>
        <v>0</v>
      </c>
      <c r="J309" s="6">
        <f t="shared" si="10"/>
        <v>729371</v>
      </c>
    </row>
    <row r="310" spans="1:10" ht="15" hidden="1">
      <c r="A310" s="17">
        <v>2271</v>
      </c>
      <c r="B310" s="19" t="s">
        <v>81</v>
      </c>
      <c r="C310" s="6">
        <v>2691</v>
      </c>
      <c r="D310" s="6">
        <v>2135</v>
      </c>
      <c r="E310" s="6">
        <v>0</v>
      </c>
      <c r="F310" s="6">
        <v>0</v>
      </c>
      <c r="G310" s="6">
        <f t="shared" si="9"/>
        <v>0</v>
      </c>
      <c r="H310" s="6">
        <v>0</v>
      </c>
      <c r="I310" s="6">
        <v>0</v>
      </c>
      <c r="J310" s="6">
        <f t="shared" si="10"/>
        <v>2135</v>
      </c>
    </row>
    <row r="311" spans="1:10" ht="30" hidden="1">
      <c r="A311" s="17">
        <v>2272</v>
      </c>
      <c r="B311" s="19" t="s">
        <v>82</v>
      </c>
      <c r="C311" s="6">
        <v>7621</v>
      </c>
      <c r="D311" s="6">
        <v>7201</v>
      </c>
      <c r="E311" s="6">
        <v>0</v>
      </c>
      <c r="F311" s="6">
        <v>0</v>
      </c>
      <c r="G311" s="6">
        <f t="shared" si="9"/>
        <v>0</v>
      </c>
      <c r="H311" s="6">
        <v>0</v>
      </c>
      <c r="I311" s="6">
        <v>0</v>
      </c>
      <c r="J311" s="6">
        <f t="shared" si="10"/>
        <v>7201</v>
      </c>
    </row>
    <row r="312" spans="1:10" ht="15" hidden="1">
      <c r="A312" s="17">
        <v>2273</v>
      </c>
      <c r="B312" s="19" t="s">
        <v>83</v>
      </c>
      <c r="C312" s="6">
        <v>148464</v>
      </c>
      <c r="D312" s="6">
        <v>139911</v>
      </c>
      <c r="E312" s="6">
        <v>0</v>
      </c>
      <c r="F312" s="6">
        <v>0</v>
      </c>
      <c r="G312" s="6">
        <f t="shared" si="9"/>
        <v>0</v>
      </c>
      <c r="H312" s="6">
        <v>0</v>
      </c>
      <c r="I312" s="6">
        <v>0</v>
      </c>
      <c r="J312" s="6">
        <f t="shared" si="10"/>
        <v>139911</v>
      </c>
    </row>
    <row r="313" spans="1:10" ht="15" hidden="1">
      <c r="A313" s="17">
        <v>2274</v>
      </c>
      <c r="B313" s="19" t="s">
        <v>84</v>
      </c>
      <c r="C313" s="6">
        <v>601624</v>
      </c>
      <c r="D313" s="6">
        <v>580124</v>
      </c>
      <c r="E313" s="6">
        <v>0</v>
      </c>
      <c r="F313" s="6">
        <v>0</v>
      </c>
      <c r="G313" s="6">
        <f t="shared" si="9"/>
        <v>0</v>
      </c>
      <c r="H313" s="6">
        <v>0</v>
      </c>
      <c r="I313" s="6">
        <v>0</v>
      </c>
      <c r="J313" s="6">
        <f t="shared" si="10"/>
        <v>580124</v>
      </c>
    </row>
    <row r="314" spans="1:10" ht="30" hidden="1">
      <c r="A314" s="17">
        <v>2275</v>
      </c>
      <c r="B314" s="19" t="s">
        <v>137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f t="shared" si="10"/>
        <v>0</v>
      </c>
    </row>
    <row r="315" spans="1:10" ht="45" hidden="1">
      <c r="A315" s="17">
        <v>2280</v>
      </c>
      <c r="B315" s="19" t="s">
        <v>125</v>
      </c>
      <c r="C315" s="6">
        <f>C316</f>
        <v>4056</v>
      </c>
      <c r="D315" s="6">
        <f>D316</f>
        <v>4056</v>
      </c>
      <c r="E315" s="6">
        <f>E316</f>
        <v>0</v>
      </c>
      <c r="F315" s="6">
        <f>F316</f>
        <v>0</v>
      </c>
      <c r="G315" s="6">
        <f t="shared" si="9"/>
        <v>0</v>
      </c>
      <c r="H315" s="6">
        <f>H316</f>
        <v>0</v>
      </c>
      <c r="I315" s="6">
        <f>I316</f>
        <v>0</v>
      </c>
      <c r="J315" s="6">
        <f t="shared" si="10"/>
        <v>4056</v>
      </c>
    </row>
    <row r="316" spans="1:10" ht="60" hidden="1">
      <c r="A316" s="17">
        <v>2282</v>
      </c>
      <c r="B316" s="19" t="s">
        <v>126</v>
      </c>
      <c r="C316" s="6">
        <v>4056</v>
      </c>
      <c r="D316" s="6">
        <v>4056</v>
      </c>
      <c r="E316" s="6">
        <v>0</v>
      </c>
      <c r="F316" s="6">
        <v>0</v>
      </c>
      <c r="G316" s="6">
        <f t="shared" si="9"/>
        <v>0</v>
      </c>
      <c r="H316" s="6">
        <v>0</v>
      </c>
      <c r="I316" s="6">
        <v>0</v>
      </c>
      <c r="J316" s="6">
        <f t="shared" si="10"/>
        <v>4056</v>
      </c>
    </row>
    <row r="317" spans="1:10" ht="15">
      <c r="A317" s="17">
        <v>2800</v>
      </c>
      <c r="B317" s="19" t="s">
        <v>86</v>
      </c>
      <c r="C317" s="6">
        <f>52732-3118</f>
        <v>49614</v>
      </c>
      <c r="D317" s="6">
        <v>49614</v>
      </c>
      <c r="E317" s="6">
        <v>237</v>
      </c>
      <c r="F317" s="6">
        <v>237</v>
      </c>
      <c r="G317" s="6">
        <f t="shared" si="9"/>
        <v>0</v>
      </c>
      <c r="H317" s="6">
        <v>0</v>
      </c>
      <c r="I317" s="6">
        <v>0</v>
      </c>
      <c r="J317" s="6">
        <f>D317</f>
        <v>49614</v>
      </c>
    </row>
    <row r="318" spans="1:10" ht="15">
      <c r="A318" s="17" t="s">
        <v>12</v>
      </c>
      <c r="B318" s="17" t="s">
        <v>16</v>
      </c>
      <c r="C318" s="6">
        <f>C317</f>
        <v>49614</v>
      </c>
      <c r="D318" s="6">
        <f>D317</f>
        <v>49614</v>
      </c>
      <c r="E318" s="6">
        <f>E300</f>
        <v>237</v>
      </c>
      <c r="F318" s="6">
        <f>F300</f>
        <v>237</v>
      </c>
      <c r="G318" s="6">
        <f>G300</f>
        <v>0</v>
      </c>
      <c r="H318" s="6">
        <f>H300</f>
        <v>0</v>
      </c>
      <c r="I318" s="6">
        <f>I300</f>
        <v>0</v>
      </c>
      <c r="J318" s="6">
        <f>D318</f>
        <v>49614</v>
      </c>
    </row>
    <row r="319" ht="15">
      <c r="C319" s="49"/>
    </row>
    <row r="321" spans="1:12" ht="15">
      <c r="A321" s="64" t="s">
        <v>200</v>
      </c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</row>
    <row r="322" ht="15">
      <c r="A322" s="13" t="s">
        <v>6</v>
      </c>
    </row>
    <row r="323" spans="1:12" ht="15">
      <c r="A323" s="60" t="s">
        <v>39</v>
      </c>
      <c r="B323" s="60" t="s">
        <v>8</v>
      </c>
      <c r="C323" s="60" t="s">
        <v>115</v>
      </c>
      <c r="D323" s="60"/>
      <c r="E323" s="60"/>
      <c r="F323" s="60"/>
      <c r="G323" s="60"/>
      <c r="H323" s="60" t="s">
        <v>116</v>
      </c>
      <c r="I323" s="60"/>
      <c r="J323" s="60"/>
      <c r="K323" s="60"/>
      <c r="L323" s="60"/>
    </row>
    <row r="324" spans="1:12" ht="150.75" customHeight="1">
      <c r="A324" s="60"/>
      <c r="B324" s="60"/>
      <c r="C324" s="60" t="s">
        <v>46</v>
      </c>
      <c r="D324" s="60" t="s">
        <v>47</v>
      </c>
      <c r="E324" s="60" t="s">
        <v>48</v>
      </c>
      <c r="F324" s="60"/>
      <c r="G324" s="60" t="s">
        <v>74</v>
      </c>
      <c r="H324" s="60" t="s">
        <v>49</v>
      </c>
      <c r="I324" s="60" t="s">
        <v>75</v>
      </c>
      <c r="J324" s="60" t="s">
        <v>48</v>
      </c>
      <c r="K324" s="60"/>
      <c r="L324" s="60" t="s">
        <v>76</v>
      </c>
    </row>
    <row r="325" spans="1:12" ht="30">
      <c r="A325" s="60"/>
      <c r="B325" s="60"/>
      <c r="C325" s="60"/>
      <c r="D325" s="60"/>
      <c r="E325" s="17" t="s">
        <v>44</v>
      </c>
      <c r="F325" s="17" t="s">
        <v>45</v>
      </c>
      <c r="G325" s="60"/>
      <c r="H325" s="60"/>
      <c r="I325" s="60"/>
      <c r="J325" s="17" t="s">
        <v>44</v>
      </c>
      <c r="K325" s="17" t="s">
        <v>45</v>
      </c>
      <c r="L325" s="60"/>
    </row>
    <row r="326" spans="1:12" ht="15">
      <c r="A326" s="17">
        <v>1</v>
      </c>
      <c r="B326" s="17">
        <v>2</v>
      </c>
      <c r="C326" s="17">
        <v>3</v>
      </c>
      <c r="D326" s="17">
        <v>4</v>
      </c>
      <c r="E326" s="17">
        <v>5</v>
      </c>
      <c r="F326" s="17">
        <v>6</v>
      </c>
      <c r="G326" s="17">
        <v>7</v>
      </c>
      <c r="H326" s="17">
        <v>8</v>
      </c>
      <c r="I326" s="17">
        <v>9</v>
      </c>
      <c r="J326" s="17">
        <v>10</v>
      </c>
      <c r="K326" s="17">
        <v>11</v>
      </c>
      <c r="L326" s="17">
        <v>12</v>
      </c>
    </row>
    <row r="327" spans="1:12" ht="15" hidden="1">
      <c r="A327" s="17">
        <v>2000</v>
      </c>
      <c r="B327" s="19" t="s">
        <v>117</v>
      </c>
      <c r="C327" s="6">
        <f>C328+C332+C344</f>
        <v>14899418</v>
      </c>
      <c r="D327" s="6">
        <f>D328+D332+D344</f>
        <v>237</v>
      </c>
      <c r="E327" s="6">
        <f>E328+E332+E344</f>
        <v>237</v>
      </c>
      <c r="F327" s="6">
        <f>F328+F332+F344</f>
        <v>0.23661</v>
      </c>
      <c r="G327" s="6">
        <v>14736249</v>
      </c>
      <c r="H327" s="6">
        <f>H328+H332+H344</f>
        <v>17317522</v>
      </c>
      <c r="I327" s="6">
        <f>I328+I332+I344</f>
        <v>549</v>
      </c>
      <c r="J327" s="6">
        <f>J328+J332+J344</f>
        <v>549</v>
      </c>
      <c r="K327" s="6">
        <f>K328+K332+K344</f>
        <v>0</v>
      </c>
      <c r="L327" s="6">
        <f>L328+L332+L344</f>
        <v>17316973</v>
      </c>
    </row>
    <row r="328" spans="1:12" ht="30" hidden="1">
      <c r="A328" s="17">
        <v>2100</v>
      </c>
      <c r="B328" s="19" t="s">
        <v>118</v>
      </c>
      <c r="C328" s="6">
        <f>C330+C331</f>
        <v>13349600</v>
      </c>
      <c r="D328" s="6">
        <v>0</v>
      </c>
      <c r="E328" s="6">
        <v>0</v>
      </c>
      <c r="F328" s="6">
        <v>0</v>
      </c>
      <c r="G328" s="6">
        <v>13349649</v>
      </c>
      <c r="H328" s="6">
        <f>H330+H331</f>
        <v>15430776</v>
      </c>
      <c r="I328" s="6">
        <v>0</v>
      </c>
      <c r="J328" s="6">
        <v>0</v>
      </c>
      <c r="K328" s="6">
        <v>0</v>
      </c>
      <c r="L328" s="6">
        <f aca="true" t="shared" si="11" ref="L328:L345">H328-J328</f>
        <v>15430776</v>
      </c>
    </row>
    <row r="329" spans="1:12" ht="15" hidden="1">
      <c r="A329" s="17">
        <v>2110</v>
      </c>
      <c r="B329" s="19" t="s">
        <v>119</v>
      </c>
      <c r="C329" s="6">
        <v>10928200</v>
      </c>
      <c r="D329" s="6">
        <v>0</v>
      </c>
      <c r="E329" s="6">
        <v>0</v>
      </c>
      <c r="F329" s="6">
        <v>0</v>
      </c>
      <c r="G329" s="6">
        <v>10942280</v>
      </c>
      <c r="H329" s="6">
        <f>H330</f>
        <v>12641203</v>
      </c>
      <c r="I329" s="6">
        <v>0</v>
      </c>
      <c r="J329" s="6">
        <v>0</v>
      </c>
      <c r="K329" s="6">
        <v>0</v>
      </c>
      <c r="L329" s="6">
        <f t="shared" si="11"/>
        <v>12641203</v>
      </c>
    </row>
    <row r="330" spans="1:12" ht="15" hidden="1">
      <c r="A330" s="17">
        <v>2111</v>
      </c>
      <c r="B330" s="19" t="s">
        <v>120</v>
      </c>
      <c r="C330" s="6">
        <v>10928200</v>
      </c>
      <c r="D330" s="6">
        <v>0</v>
      </c>
      <c r="E330" s="6">
        <v>0</v>
      </c>
      <c r="F330" s="6">
        <v>0</v>
      </c>
      <c r="G330" s="6">
        <v>10942280</v>
      </c>
      <c r="H330" s="6">
        <v>12641203</v>
      </c>
      <c r="I330" s="6">
        <v>0</v>
      </c>
      <c r="J330" s="6">
        <v>0</v>
      </c>
      <c r="K330" s="6">
        <v>0</v>
      </c>
      <c r="L330" s="6">
        <f t="shared" si="11"/>
        <v>12641203</v>
      </c>
    </row>
    <row r="331" spans="1:12" ht="15" hidden="1">
      <c r="A331" s="17">
        <v>2120</v>
      </c>
      <c r="B331" s="19" t="s">
        <v>90</v>
      </c>
      <c r="C331" s="6">
        <v>2421400</v>
      </c>
      <c r="D331" s="6">
        <v>0</v>
      </c>
      <c r="E331" s="6">
        <v>0</v>
      </c>
      <c r="F331" s="6">
        <v>0</v>
      </c>
      <c r="G331" s="6">
        <v>2407369</v>
      </c>
      <c r="H331" s="6">
        <f>2777573+12000</f>
        <v>2789573</v>
      </c>
      <c r="I331" s="6">
        <v>0</v>
      </c>
      <c r="J331" s="6">
        <v>0</v>
      </c>
      <c r="K331" s="6">
        <v>0</v>
      </c>
      <c r="L331" s="6">
        <f t="shared" si="11"/>
        <v>2789573</v>
      </c>
    </row>
    <row r="332" spans="1:12" ht="15" hidden="1">
      <c r="A332" s="17">
        <v>2200</v>
      </c>
      <c r="B332" s="19" t="s">
        <v>121</v>
      </c>
      <c r="C332" s="6">
        <f>C333+C334+C335+C336+C342</f>
        <v>1449768</v>
      </c>
      <c r="D332" s="6">
        <f>D333+D334+D335+D336+D342</f>
        <v>0</v>
      </c>
      <c r="E332" s="6">
        <f>E333+E334+E335+E336+E342</f>
        <v>0</v>
      </c>
      <c r="F332" s="6">
        <f>F333+F334+F335+F336+F342</f>
        <v>0</v>
      </c>
      <c r="G332" s="6">
        <v>1375276</v>
      </c>
      <c r="H332" s="6">
        <f>H333+H334+H335+H336+H342</f>
        <v>1823595</v>
      </c>
      <c r="I332" s="6">
        <f>I333+I334+I335+I336+I342</f>
        <v>312</v>
      </c>
      <c r="J332" s="6">
        <f>J333+J334+J335+J336+J342</f>
        <v>312</v>
      </c>
      <c r="K332" s="6">
        <v>0</v>
      </c>
      <c r="L332" s="6">
        <f>H332-J332</f>
        <v>1823283</v>
      </c>
    </row>
    <row r="333" spans="1:12" ht="30" hidden="1">
      <c r="A333" s="17">
        <v>2210</v>
      </c>
      <c r="B333" s="19" t="s">
        <v>122</v>
      </c>
      <c r="C333" s="6">
        <v>344000</v>
      </c>
      <c r="D333" s="6">
        <v>0</v>
      </c>
      <c r="E333" s="6">
        <v>0</v>
      </c>
      <c r="F333" s="6">
        <v>0</v>
      </c>
      <c r="G333" s="6">
        <v>500098</v>
      </c>
      <c r="H333" s="6">
        <f>394177+124000</f>
        <v>518177</v>
      </c>
      <c r="I333" s="6">
        <v>0</v>
      </c>
      <c r="J333" s="6">
        <v>0</v>
      </c>
      <c r="K333" s="6">
        <v>0</v>
      </c>
      <c r="L333" s="6">
        <f t="shared" si="11"/>
        <v>518177</v>
      </c>
    </row>
    <row r="334" spans="1:12" ht="15" hidden="1">
      <c r="A334" s="17">
        <v>2240</v>
      </c>
      <c r="B334" s="19" t="s">
        <v>92</v>
      </c>
      <c r="C334" s="6">
        <v>273476</v>
      </c>
      <c r="D334" s="6">
        <v>0</v>
      </c>
      <c r="E334" s="6">
        <v>0</v>
      </c>
      <c r="F334" s="6">
        <v>0</v>
      </c>
      <c r="G334" s="6">
        <v>106741</v>
      </c>
      <c r="H334" s="6">
        <v>301709</v>
      </c>
      <c r="I334" s="6">
        <v>0</v>
      </c>
      <c r="J334" s="6">
        <v>0</v>
      </c>
      <c r="K334" s="6">
        <v>0</v>
      </c>
      <c r="L334" s="6">
        <f t="shared" si="11"/>
        <v>301709</v>
      </c>
    </row>
    <row r="335" spans="1:12" ht="15" hidden="1">
      <c r="A335" s="17">
        <v>2250</v>
      </c>
      <c r="B335" s="19" t="s">
        <v>93</v>
      </c>
      <c r="C335" s="6">
        <v>5726</v>
      </c>
      <c r="D335" s="6"/>
      <c r="E335" s="6">
        <v>0</v>
      </c>
      <c r="F335" s="6">
        <v>0</v>
      </c>
      <c r="G335" s="6">
        <v>3981</v>
      </c>
      <c r="H335" s="6">
        <v>6618</v>
      </c>
      <c r="I335" s="6">
        <v>312</v>
      </c>
      <c r="J335" s="6">
        <v>312</v>
      </c>
      <c r="K335" s="6">
        <v>0</v>
      </c>
      <c r="L335" s="6">
        <f t="shared" si="11"/>
        <v>6306</v>
      </c>
    </row>
    <row r="336" spans="1:12" ht="30" hidden="1">
      <c r="A336" s="17">
        <v>2270</v>
      </c>
      <c r="B336" s="19" t="s">
        <v>124</v>
      </c>
      <c r="C336" s="6">
        <f>C337+C338+C339+C340</f>
        <v>818600</v>
      </c>
      <c r="D336" s="6">
        <v>0</v>
      </c>
      <c r="E336" s="6">
        <v>0</v>
      </c>
      <c r="F336" s="6">
        <v>0</v>
      </c>
      <c r="G336" s="6">
        <v>760400</v>
      </c>
      <c r="H336" s="6">
        <f>H337+H338+H339+H340+H341</f>
        <v>990951</v>
      </c>
      <c r="I336" s="6">
        <v>0</v>
      </c>
      <c r="J336" s="6">
        <v>0</v>
      </c>
      <c r="K336" s="6">
        <v>0</v>
      </c>
      <c r="L336" s="6">
        <f t="shared" si="11"/>
        <v>990951</v>
      </c>
    </row>
    <row r="337" spans="1:12" ht="15" hidden="1">
      <c r="A337" s="17">
        <v>2271</v>
      </c>
      <c r="B337" s="19" t="s">
        <v>81</v>
      </c>
      <c r="C337" s="6">
        <v>3644</v>
      </c>
      <c r="D337" s="6">
        <v>0</v>
      </c>
      <c r="E337" s="6">
        <v>0</v>
      </c>
      <c r="F337" s="6">
        <v>0</v>
      </c>
      <c r="G337" s="6">
        <v>2691</v>
      </c>
      <c r="H337" s="6">
        <v>3205</v>
      </c>
      <c r="I337" s="6">
        <v>0</v>
      </c>
      <c r="J337" s="6">
        <v>0</v>
      </c>
      <c r="K337" s="6">
        <v>0</v>
      </c>
      <c r="L337" s="6">
        <f t="shared" si="11"/>
        <v>3205</v>
      </c>
    </row>
    <row r="338" spans="1:12" ht="30" hidden="1">
      <c r="A338" s="17">
        <v>2272</v>
      </c>
      <c r="B338" s="19" t="s">
        <v>82</v>
      </c>
      <c r="C338" s="6">
        <v>9247</v>
      </c>
      <c r="D338" s="6">
        <v>0</v>
      </c>
      <c r="E338" s="6">
        <v>0</v>
      </c>
      <c r="F338" s="6">
        <v>0</v>
      </c>
      <c r="G338" s="6">
        <v>7621</v>
      </c>
      <c r="H338" s="6">
        <v>9247</v>
      </c>
      <c r="I338" s="6">
        <v>0</v>
      </c>
      <c r="J338" s="6">
        <v>0</v>
      </c>
      <c r="K338" s="6">
        <v>0</v>
      </c>
      <c r="L338" s="6">
        <f t="shared" si="11"/>
        <v>9247</v>
      </c>
    </row>
    <row r="339" spans="1:12" ht="15" hidden="1">
      <c r="A339" s="17">
        <v>2273</v>
      </c>
      <c r="B339" s="19" t="s">
        <v>83</v>
      </c>
      <c r="C339" s="6">
        <v>150982</v>
      </c>
      <c r="D339" s="6">
        <v>0</v>
      </c>
      <c r="E339" s="6">
        <v>0</v>
      </c>
      <c r="F339" s="6">
        <v>0</v>
      </c>
      <c r="G339" s="6">
        <v>148464</v>
      </c>
      <c r="H339" s="6">
        <v>162916</v>
      </c>
      <c r="I339" s="6">
        <v>0</v>
      </c>
      <c r="J339" s="6">
        <v>0</v>
      </c>
      <c r="K339" s="6">
        <v>0</v>
      </c>
      <c r="L339" s="6">
        <f t="shared" si="11"/>
        <v>162916</v>
      </c>
    </row>
    <row r="340" spans="1:12" ht="15" hidden="1">
      <c r="A340" s="17">
        <v>2274</v>
      </c>
      <c r="B340" s="19" t="s">
        <v>84</v>
      </c>
      <c r="C340" s="6">
        <v>654727</v>
      </c>
      <c r="D340" s="6">
        <v>0</v>
      </c>
      <c r="E340" s="6">
        <v>0</v>
      </c>
      <c r="F340" s="6">
        <v>0</v>
      </c>
      <c r="G340" s="6">
        <v>601624</v>
      </c>
      <c r="H340" s="6">
        <f>824138-12000</f>
        <v>812138</v>
      </c>
      <c r="I340" s="6">
        <v>0</v>
      </c>
      <c r="J340" s="6">
        <v>0</v>
      </c>
      <c r="K340" s="6">
        <v>0</v>
      </c>
      <c r="L340" s="6">
        <f t="shared" si="11"/>
        <v>812138</v>
      </c>
    </row>
    <row r="341" spans="1:12" ht="30" hidden="1">
      <c r="A341" s="17">
        <v>2275</v>
      </c>
      <c r="B341" s="19" t="s">
        <v>137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3445</v>
      </c>
      <c r="I341" s="6">
        <v>0</v>
      </c>
      <c r="J341" s="6">
        <v>0</v>
      </c>
      <c r="K341" s="6">
        <v>0</v>
      </c>
      <c r="L341" s="6">
        <f t="shared" si="11"/>
        <v>3445</v>
      </c>
    </row>
    <row r="342" spans="1:12" ht="45" hidden="1">
      <c r="A342" s="17">
        <v>2280</v>
      </c>
      <c r="B342" s="19" t="s">
        <v>125</v>
      </c>
      <c r="C342" s="6">
        <f>C343</f>
        <v>7966</v>
      </c>
      <c r="D342" s="6">
        <v>0</v>
      </c>
      <c r="E342" s="6">
        <v>0</v>
      </c>
      <c r="F342" s="6">
        <v>0</v>
      </c>
      <c r="G342" s="6">
        <v>4560</v>
      </c>
      <c r="H342" s="6">
        <v>6140</v>
      </c>
      <c r="I342" s="6">
        <v>0</v>
      </c>
      <c r="J342" s="6">
        <v>0</v>
      </c>
      <c r="K342" s="6">
        <v>0</v>
      </c>
      <c r="L342" s="6">
        <f t="shared" si="11"/>
        <v>6140</v>
      </c>
    </row>
    <row r="343" spans="1:12" ht="60" hidden="1">
      <c r="A343" s="17">
        <v>2282</v>
      </c>
      <c r="B343" s="19" t="s">
        <v>126</v>
      </c>
      <c r="C343" s="6">
        <v>7966</v>
      </c>
      <c r="D343" s="6">
        <v>0</v>
      </c>
      <c r="E343" s="6">
        <v>0</v>
      </c>
      <c r="F343" s="6">
        <v>0</v>
      </c>
      <c r="G343" s="6">
        <v>4056</v>
      </c>
      <c r="H343" s="6">
        <f>H342</f>
        <v>6140</v>
      </c>
      <c r="I343" s="6">
        <v>0</v>
      </c>
      <c r="J343" s="6">
        <v>0</v>
      </c>
      <c r="K343" s="6">
        <v>0</v>
      </c>
      <c r="L343" s="6">
        <f t="shared" si="11"/>
        <v>6140</v>
      </c>
    </row>
    <row r="344" spans="1:12" ht="15">
      <c r="A344" s="17">
        <v>2800</v>
      </c>
      <c r="B344" s="19" t="s">
        <v>86</v>
      </c>
      <c r="C344" s="6">
        <v>100050</v>
      </c>
      <c r="D344" s="6">
        <v>237</v>
      </c>
      <c r="E344" s="6">
        <v>237</v>
      </c>
      <c r="F344" s="6">
        <v>0.23661</v>
      </c>
      <c r="G344" s="6">
        <f>C344-E344</f>
        <v>99813</v>
      </c>
      <c r="H344" s="6">
        <f>45811+105800-20460-68000</f>
        <v>63151</v>
      </c>
      <c r="I344" s="6">
        <v>237</v>
      </c>
      <c r="J344" s="6">
        <v>237</v>
      </c>
      <c r="K344" s="6">
        <v>0</v>
      </c>
      <c r="L344" s="6">
        <f t="shared" si="11"/>
        <v>62914</v>
      </c>
    </row>
    <row r="345" spans="1:12" ht="15">
      <c r="A345" s="17" t="s">
        <v>12</v>
      </c>
      <c r="B345" s="17" t="s">
        <v>16</v>
      </c>
      <c r="C345" s="6">
        <f>C344</f>
        <v>100050</v>
      </c>
      <c r="D345" s="6">
        <f aca="true" t="shared" si="12" ref="D345:K345">D327</f>
        <v>237</v>
      </c>
      <c r="E345" s="6">
        <f t="shared" si="12"/>
        <v>237</v>
      </c>
      <c r="F345" s="6">
        <f t="shared" si="12"/>
        <v>0.23661</v>
      </c>
      <c r="G345" s="6">
        <f>C345-E345</f>
        <v>99813</v>
      </c>
      <c r="H345" s="6">
        <f>45811+105800-20460-68000</f>
        <v>63151</v>
      </c>
      <c r="I345" s="6">
        <v>237</v>
      </c>
      <c r="J345" s="6">
        <v>237</v>
      </c>
      <c r="K345" s="6">
        <f t="shared" si="12"/>
        <v>0</v>
      </c>
      <c r="L345" s="6">
        <f t="shared" si="11"/>
        <v>62914</v>
      </c>
    </row>
    <row r="346" ht="15">
      <c r="C346" s="49"/>
    </row>
    <row r="348" spans="1:9" ht="15">
      <c r="A348" s="64" t="s">
        <v>201</v>
      </c>
      <c r="B348" s="64"/>
      <c r="C348" s="64"/>
      <c r="D348" s="64"/>
      <c r="E348" s="64"/>
      <c r="F348" s="64"/>
      <c r="G348" s="64"/>
      <c r="H348" s="64"/>
      <c r="I348" s="64"/>
    </row>
    <row r="349" ht="15">
      <c r="A349" s="13" t="s">
        <v>6</v>
      </c>
    </row>
    <row r="352" spans="1:9" ht="105">
      <c r="A352" s="17" t="s">
        <v>39</v>
      </c>
      <c r="B352" s="17" t="s">
        <v>8</v>
      </c>
      <c r="C352" s="17" t="s">
        <v>40</v>
      </c>
      <c r="D352" s="17" t="s">
        <v>50</v>
      </c>
      <c r="E352" s="17" t="s">
        <v>129</v>
      </c>
      <c r="F352" s="17" t="s">
        <v>202</v>
      </c>
      <c r="G352" s="17" t="s">
        <v>203</v>
      </c>
      <c r="H352" s="17" t="s">
        <v>51</v>
      </c>
      <c r="I352" s="17" t="s">
        <v>52</v>
      </c>
    </row>
    <row r="353" spans="1:9" ht="15">
      <c r="A353" s="17">
        <v>1</v>
      </c>
      <c r="B353" s="17">
        <v>2</v>
      </c>
      <c r="C353" s="17">
        <v>3</v>
      </c>
      <c r="D353" s="17">
        <v>4</v>
      </c>
      <c r="E353" s="17">
        <v>5</v>
      </c>
      <c r="F353" s="17">
        <v>6</v>
      </c>
      <c r="G353" s="17">
        <v>7</v>
      </c>
      <c r="H353" s="17">
        <v>8</v>
      </c>
      <c r="I353" s="17">
        <v>9</v>
      </c>
    </row>
    <row r="354" spans="1:9" ht="15">
      <c r="A354" s="17" t="s">
        <v>12</v>
      </c>
      <c r="B354" s="17" t="s">
        <v>12</v>
      </c>
      <c r="C354" s="17" t="s">
        <v>12</v>
      </c>
      <c r="D354" s="17" t="s">
        <v>12</v>
      </c>
      <c r="E354" s="17" t="s">
        <v>12</v>
      </c>
      <c r="F354" s="17" t="s">
        <v>12</v>
      </c>
      <c r="G354" s="17" t="s">
        <v>12</v>
      </c>
      <c r="H354" s="17" t="s">
        <v>12</v>
      </c>
      <c r="I354" s="17" t="s">
        <v>12</v>
      </c>
    </row>
    <row r="355" spans="1:9" ht="15">
      <c r="A355" s="17" t="s">
        <v>12</v>
      </c>
      <c r="B355" s="17" t="s">
        <v>12</v>
      </c>
      <c r="C355" s="17" t="s">
        <v>12</v>
      </c>
      <c r="D355" s="17" t="s">
        <v>12</v>
      </c>
      <c r="E355" s="17" t="s">
        <v>12</v>
      </c>
      <c r="F355" s="17" t="s">
        <v>12</v>
      </c>
      <c r="G355" s="17" t="s">
        <v>12</v>
      </c>
      <c r="H355" s="17" t="s">
        <v>12</v>
      </c>
      <c r="I355" s="17" t="s">
        <v>12</v>
      </c>
    </row>
    <row r="356" spans="1:9" ht="15">
      <c r="A356" s="17" t="s">
        <v>12</v>
      </c>
      <c r="B356" s="17" t="s">
        <v>16</v>
      </c>
      <c r="C356" s="17" t="s">
        <v>12</v>
      </c>
      <c r="D356" s="17" t="s">
        <v>12</v>
      </c>
      <c r="E356" s="17" t="s">
        <v>12</v>
      </c>
      <c r="F356" s="17" t="s">
        <v>12</v>
      </c>
      <c r="G356" s="17" t="s">
        <v>12</v>
      </c>
      <c r="H356" s="17" t="s">
        <v>12</v>
      </c>
      <c r="I356" s="17" t="s">
        <v>12</v>
      </c>
    </row>
    <row r="359" spans="1:9" ht="15">
      <c r="A359" s="69" t="s">
        <v>204</v>
      </c>
      <c r="B359" s="69"/>
      <c r="C359" s="69"/>
      <c r="D359" s="69"/>
      <c r="E359" s="69"/>
      <c r="F359" s="69"/>
      <c r="G359" s="69"/>
      <c r="H359" s="69"/>
      <c r="I359" s="69"/>
    </row>
    <row r="360" spans="1:9" ht="45.75" customHeight="1">
      <c r="A360" s="67" t="s">
        <v>205</v>
      </c>
      <c r="B360" s="67"/>
      <c r="C360" s="67"/>
      <c r="D360" s="67"/>
      <c r="E360" s="67"/>
      <c r="F360" s="67"/>
      <c r="G360" s="67"/>
      <c r="H360" s="67"/>
      <c r="I360" s="67"/>
    </row>
    <row r="362" spans="1:9" ht="27" customHeight="1">
      <c r="A362" s="64" t="s">
        <v>209</v>
      </c>
      <c r="B362" s="64"/>
      <c r="C362" s="50"/>
      <c r="D362" s="51"/>
      <c r="G362" s="51"/>
      <c r="H362" s="51" t="s">
        <v>221</v>
      </c>
      <c r="I362" s="51"/>
    </row>
    <row r="363" spans="1:9" ht="15">
      <c r="A363" s="52"/>
      <c r="B363" s="53"/>
      <c r="D363" s="50" t="s">
        <v>53</v>
      </c>
      <c r="G363" s="68" t="s">
        <v>54</v>
      </c>
      <c r="H363" s="68"/>
      <c r="I363" s="68"/>
    </row>
    <row r="364" spans="1:9" ht="21" customHeight="1">
      <c r="A364" s="64" t="s">
        <v>219</v>
      </c>
      <c r="B364" s="64"/>
      <c r="C364" s="50"/>
      <c r="D364" s="51"/>
      <c r="G364" s="51"/>
      <c r="H364" s="51" t="s">
        <v>220</v>
      </c>
      <c r="I364" s="51"/>
    </row>
    <row r="365" spans="1:9" ht="15">
      <c r="A365" s="16"/>
      <c r="B365" s="50"/>
      <c r="C365" s="50"/>
      <c r="D365" s="50" t="s">
        <v>53</v>
      </c>
      <c r="G365" s="68" t="s">
        <v>54</v>
      </c>
      <c r="H365" s="68"/>
      <c r="I365" s="68"/>
    </row>
  </sheetData>
  <sheetProtection/>
  <mergeCells count="188">
    <mergeCell ref="A22:L22"/>
    <mergeCell ref="A19:P19"/>
    <mergeCell ref="A26:R26"/>
    <mergeCell ref="A25:B25"/>
    <mergeCell ref="A24:E24"/>
    <mergeCell ref="K10:N10"/>
    <mergeCell ref="A10:J10"/>
    <mergeCell ref="A11:B11"/>
    <mergeCell ref="C11:E11"/>
    <mergeCell ref="A17:F17"/>
    <mergeCell ref="O12:P12"/>
    <mergeCell ref="F12:G12"/>
    <mergeCell ref="H12:M12"/>
    <mergeCell ref="C46:F46"/>
    <mergeCell ref="G46:J46"/>
    <mergeCell ref="G32:J32"/>
    <mergeCell ref="G59:J59"/>
    <mergeCell ref="A57:N57"/>
    <mergeCell ref="A29:B29"/>
    <mergeCell ref="A46:A47"/>
    <mergeCell ref="B46:B47"/>
    <mergeCell ref="G84:J84"/>
    <mergeCell ref="A91:J91"/>
    <mergeCell ref="K84:N84"/>
    <mergeCell ref="A32:A33"/>
    <mergeCell ref="B32:B33"/>
    <mergeCell ref="C32:F32"/>
    <mergeCell ref="K59:N59"/>
    <mergeCell ref="A81:N81"/>
    <mergeCell ref="K32:N32"/>
    <mergeCell ref="C59:F59"/>
    <mergeCell ref="L9:M9"/>
    <mergeCell ref="K8:N8"/>
    <mergeCell ref="O10:P10"/>
    <mergeCell ref="A84:A85"/>
    <mergeCell ref="B84:B85"/>
    <mergeCell ref="C84:F84"/>
    <mergeCell ref="A27:P27"/>
    <mergeCell ref="A28:P28"/>
    <mergeCell ref="A43:J43"/>
    <mergeCell ref="A56:N56"/>
    <mergeCell ref="B323:B325"/>
    <mergeCell ref="G324:G325"/>
    <mergeCell ref="A6:P6"/>
    <mergeCell ref="O7:P7"/>
    <mergeCell ref="O8:P8"/>
    <mergeCell ref="O9:P9"/>
    <mergeCell ref="A7:I7"/>
    <mergeCell ref="L7:M7"/>
    <mergeCell ref="A8:J8"/>
    <mergeCell ref="A9:I9"/>
    <mergeCell ref="B288:B289"/>
    <mergeCell ref="H288:I288"/>
    <mergeCell ref="A323:A325"/>
    <mergeCell ref="C323:G323"/>
    <mergeCell ref="H323:L323"/>
    <mergeCell ref="C324:C325"/>
    <mergeCell ref="D324:D325"/>
    <mergeCell ref="E324:F324"/>
    <mergeCell ref="H324:H325"/>
    <mergeCell ref="J324:K324"/>
    <mergeCell ref="B268:B269"/>
    <mergeCell ref="C268:C269"/>
    <mergeCell ref="L288:M288"/>
    <mergeCell ref="A297:A298"/>
    <mergeCell ref="B297:B298"/>
    <mergeCell ref="C297:C298"/>
    <mergeCell ref="E297:E298"/>
    <mergeCell ref="F297:F298"/>
    <mergeCell ref="H297:I297"/>
    <mergeCell ref="A288:A289"/>
    <mergeCell ref="H239:I239"/>
    <mergeCell ref="B253:B255"/>
    <mergeCell ref="C253:F253"/>
    <mergeCell ref="G253:J253"/>
    <mergeCell ref="D277:F277"/>
    <mergeCell ref="G277:I277"/>
    <mergeCell ref="A274:I274"/>
    <mergeCell ref="A253:A255"/>
    <mergeCell ref="A277:A278"/>
    <mergeCell ref="A268:A269"/>
    <mergeCell ref="O253:P253"/>
    <mergeCell ref="C254:D254"/>
    <mergeCell ref="E254:F254"/>
    <mergeCell ref="G254:H254"/>
    <mergeCell ref="I254:J254"/>
    <mergeCell ref="M253:N253"/>
    <mergeCell ref="L254:L255"/>
    <mergeCell ref="O254:O255"/>
    <mergeCell ref="K156:M156"/>
    <mergeCell ref="A156:A157"/>
    <mergeCell ref="B156:B157"/>
    <mergeCell ref="C156:C157"/>
    <mergeCell ref="D156:D157"/>
    <mergeCell ref="E156:G156"/>
    <mergeCell ref="H156:J156"/>
    <mergeCell ref="K130:N130"/>
    <mergeCell ref="A130:A131"/>
    <mergeCell ref="C130:F130"/>
    <mergeCell ref="G130:J130"/>
    <mergeCell ref="B130:B131"/>
    <mergeCell ref="B145:B146"/>
    <mergeCell ref="C118:F118"/>
    <mergeCell ref="C145:F145"/>
    <mergeCell ref="A145:A146"/>
    <mergeCell ref="B94:B95"/>
    <mergeCell ref="C94:F94"/>
    <mergeCell ref="G145:J145"/>
    <mergeCell ref="A251:P251"/>
    <mergeCell ref="J239:K239"/>
    <mergeCell ref="A217:A218"/>
    <mergeCell ref="B217:B218"/>
    <mergeCell ref="C217:C218"/>
    <mergeCell ref="P254:P255"/>
    <mergeCell ref="M254:M255"/>
    <mergeCell ref="N254:N255"/>
    <mergeCell ref="K254:K255"/>
    <mergeCell ref="H217:J217"/>
    <mergeCell ref="G297:G298"/>
    <mergeCell ref="A263:L263"/>
    <mergeCell ref="A264:L264"/>
    <mergeCell ref="A265:L265"/>
    <mergeCell ref="A266:L266"/>
    <mergeCell ref="B277:B278"/>
    <mergeCell ref="G268:I268"/>
    <mergeCell ref="D268:F268"/>
    <mergeCell ref="J288:K288"/>
    <mergeCell ref="C277:C278"/>
    <mergeCell ref="A239:A240"/>
    <mergeCell ref="B239:C239"/>
    <mergeCell ref="A152:M152"/>
    <mergeCell ref="G118:J118"/>
    <mergeCell ref="A126:N126"/>
    <mergeCell ref="A127:N127"/>
    <mergeCell ref="A215:J215"/>
    <mergeCell ref="A236:K236"/>
    <mergeCell ref="D239:E239"/>
    <mergeCell ref="F239:G239"/>
    <mergeCell ref="G365:I365"/>
    <mergeCell ref="I324:I325"/>
    <mergeCell ref="L324:L325"/>
    <mergeCell ref="A348:I348"/>
    <mergeCell ref="A359:I359"/>
    <mergeCell ref="J268:L268"/>
    <mergeCell ref="A360:I360"/>
    <mergeCell ref="C288:C289"/>
    <mergeCell ref="D288:E288"/>
    <mergeCell ref="F288:G288"/>
    <mergeCell ref="A284:M284"/>
    <mergeCell ref="D297:D298"/>
    <mergeCell ref="A153:M153"/>
    <mergeCell ref="G94:J94"/>
    <mergeCell ref="A142:J142"/>
    <mergeCell ref="A183:A184"/>
    <mergeCell ref="C183:C184"/>
    <mergeCell ref="D183:D184"/>
    <mergeCell ref="A115:J115"/>
    <mergeCell ref="D217:D218"/>
    <mergeCell ref="A362:B362"/>
    <mergeCell ref="A364:B364"/>
    <mergeCell ref="G363:I363"/>
    <mergeCell ref="E217:G217"/>
    <mergeCell ref="A59:A60"/>
    <mergeCell ref="B59:B60"/>
    <mergeCell ref="A294:J294"/>
    <mergeCell ref="A295:J295"/>
    <mergeCell ref="J297:J298"/>
    <mergeCell ref="E183:G183"/>
    <mergeCell ref="A321:L321"/>
    <mergeCell ref="A21:O21"/>
    <mergeCell ref="A293:M293"/>
    <mergeCell ref="A14:P14"/>
    <mergeCell ref="A15:P15"/>
    <mergeCell ref="A18:P18"/>
    <mergeCell ref="A20:P20"/>
    <mergeCell ref="A16:K16"/>
    <mergeCell ref="A23:E23"/>
    <mergeCell ref="B183:B184"/>
    <mergeCell ref="H183:J183"/>
    <mergeCell ref="F11:G11"/>
    <mergeCell ref="H11:M11"/>
    <mergeCell ref="O11:P11"/>
    <mergeCell ref="A12:B12"/>
    <mergeCell ref="C12:E12"/>
    <mergeCell ref="K183:M183"/>
    <mergeCell ref="A94:A95"/>
    <mergeCell ref="A118:A119"/>
    <mergeCell ref="B118:B119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59" r:id="rId1"/>
  <rowBreaks count="10" manualBreakCount="10">
    <brk id="26" max="255" man="1"/>
    <brk id="55" max="255" man="1"/>
    <brk id="89" max="255" man="1"/>
    <brk id="124" max="255" man="1"/>
    <brk id="151" max="255" man="1"/>
    <brk id="182" max="255" man="1"/>
    <brk id="214" max="16" man="1"/>
    <brk id="248" max="16" man="1"/>
    <brk id="283" max="16" man="1"/>
    <brk id="29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2020-12-10T11:22:57Z</cp:lastPrinted>
  <dcterms:created xsi:type="dcterms:W3CDTF">2018-08-27T10:46:38Z</dcterms:created>
  <dcterms:modified xsi:type="dcterms:W3CDTF">2020-12-10T11:24:37Z</dcterms:modified>
  <cp:category/>
  <cp:version/>
  <cp:contentType/>
  <cp:contentStatus/>
</cp:coreProperties>
</file>