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'Лист1'!$7:$9</definedName>
    <definedName name="_xlnm.Print_Area" localSheetId="0">'Лист1'!$A$1:$L$122</definedName>
  </definedNames>
  <calcPr fullCalcOnLoad="1"/>
</workbook>
</file>

<file path=xl/sharedStrings.xml><?xml version="1.0" encoding="utf-8"?>
<sst xmlns="http://schemas.openxmlformats.org/spreadsheetml/2006/main" count="179" uniqueCount="166">
  <si>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</si>
  <si>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</si>
  <si>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</si>
  <si>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</si>
  <si>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</si>
  <si>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</si>
  <si>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</si>
  <si>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</si>
  <si>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</si>
  <si>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</si>
  <si>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</si>
  <si>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</si>
  <si>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</si>
  <si>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</si>
  <si>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</si>
  <si>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</si>
  <si>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</si>
  <si>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</si>
  <si>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</si>
  <si>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</si>
  <si>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</si>
  <si>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</si>
  <si>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</si>
  <si>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</si>
  <si>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</si>
  <si>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</si>
  <si>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</si>
  <si>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</si>
  <si>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</si>
  <si>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</si>
  <si>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</si>
  <si>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</si>
  <si>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</si>
  <si>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</si>
  <si>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</si>
  <si>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</si>
  <si>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</si>
  <si>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</si>
  <si>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</si>
  <si>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</si>
  <si>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</si>
  <si>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</si>
  <si>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</si>
  <si>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</si>
  <si>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</si>
  <si>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</si>
  <si>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</si>
  <si>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</si>
  <si>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</si>
  <si>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</si>
  <si>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</si>
  <si>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</si>
  <si>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</si>
  <si>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</si>
  <si>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</si>
  <si>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</si>
  <si>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</si>
  <si>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</si>
  <si>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</si>
  <si>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</si>
  <si>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</si>
  <si>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</si>
  <si>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</si>
  <si>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</si>
  <si>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</si>
  <si>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</si>
  <si>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</si>
  <si>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</si>
  <si>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</si>
  <si>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</si>
  <si>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</si>
  <si>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</si>
  <si>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</si>
  <si>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</si>
  <si>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</si>
  <si>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</si>
  <si>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</si>
  <si>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</si>
  <si>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</si>
  <si>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</si>
  <si>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</si>
  <si>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</si>
  <si>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</si>
  <si>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</si>
  <si>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</si>
  <si>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</si>
  <si>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</si>
  <si>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</si>
  <si>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</si>
  <si>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</si>
  <si>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</si>
  <si>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</si>
  <si>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</si>
  <si>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</si>
  <si>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</si>
  <si>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</si>
  <si>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</si>
  <si>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</si>
  <si>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</si>
  <si>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</si>
  <si>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</si>
  <si>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</si>
  <si>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</si>
  <si>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</si>
  <si>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</si>
  <si>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</si>
  <si>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</si>
  <si>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</si>
  <si>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</si>
  <si>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</si>
  <si>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</si>
  <si>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</si>
  <si>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</si>
  <si>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</si>
  <si>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</si>
  <si>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</si>
  <si>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</si>
  <si>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</si>
  <si>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</si>
  <si>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</si>
  <si>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</si>
  <si>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</si>
  <si>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</si>
  <si>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</si>
  <si>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</si>
  <si>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</si>
  <si>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</si>
  <si>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</si>
  <si>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</si>
  <si>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</si>
  <si>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</si>
  <si>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</si>
  <si>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</si>
  <si>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</si>
  <si>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</si>
  <si>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</si>
  <si>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</si>
  <si>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</si>
  <si>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</si>
  <si>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</si>
  <si>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</si>
  <si>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Видатки, не віднесені до основних груп</t>
  </si>
  <si>
    <t>Разом видатків</t>
  </si>
  <si>
    <t>ВИДАТКИ</t>
  </si>
  <si>
    <t>Землеустрій</t>
  </si>
  <si>
    <t>План на 2014р. з урахуванням внесених змін</t>
  </si>
  <si>
    <t>виконання  2013року</t>
  </si>
  <si>
    <t>плану на  2014 рік</t>
  </si>
  <si>
    <t>Додаток</t>
  </si>
  <si>
    <t>Податок на нерухоме майно, відмінне від земельної ділянки </t>
  </si>
  <si>
    <t>Туристичний збір </t>
  </si>
  <si>
    <t>Збір за провадження деяких видів підприємницької діяльності </t>
  </si>
  <si>
    <t>Єдиний податок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</si>
  <si>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</si>
  <si>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r>
      <t xml:space="preserve">   про виконання міського бюджету м. Лисичанська за </t>
    </r>
    <r>
      <rPr>
        <b/>
        <sz val="14"/>
        <rFont val="Arial"/>
        <family val="2"/>
      </rPr>
      <t>9 місяців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2014 року.</t>
    </r>
  </si>
  <si>
    <t>Виконано          за 9 місяців 2013 року</t>
  </si>
  <si>
    <t>План                           на 9 місяців  2014 р. з урахуванням внесених змін</t>
  </si>
  <si>
    <t xml:space="preserve">Виконано за 9 місяців 2014 року  </t>
  </si>
  <si>
    <t>виконан-ня  9 місяців 2013року</t>
  </si>
  <si>
    <t>плану на 9 місяців 2014 рік</t>
  </si>
  <si>
    <t>Виконано                  за 9 місяців  2013 рік</t>
  </si>
  <si>
    <t xml:space="preserve">Виконано за 9 місяців  2014 року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</si>
  <si>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</si>
  <si>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міської ради</t>
  </si>
  <si>
    <t>Секретар міської ради                                                  М.Л.Власов</t>
  </si>
  <si>
    <t>від 27.11.2014 р. №75/1196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</si>
</sst>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0.5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/>
    </xf>
    <xf numFmtId="189" fontId="14" fillId="0" borderId="21" xfId="0" applyNumberFormat="1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4" fontId="4" fillId="0" borderId="21" xfId="0" applyNumberFormat="1" applyFont="1" applyBorder="1" applyAlignment="1">
      <alignment vertical="top" wrapText="1"/>
    </xf>
    <xf numFmtId="189" fontId="4" fillId="0" borderId="21" xfId="0" applyNumberFormat="1" applyFont="1" applyBorder="1" applyAlignment="1">
      <alignment vertical="top" wrapText="1"/>
    </xf>
    <xf numFmtId="189" fontId="4" fillId="0" borderId="22" xfId="0" applyNumberFormat="1" applyFont="1" applyBorder="1" applyAlignment="1">
      <alignment vertical="top" wrapText="1"/>
    </xf>
    <xf numFmtId="0" fontId="14" fillId="0" borderId="23" xfId="0" applyFont="1" applyBorder="1" applyAlignment="1">
      <alignment vertical="top"/>
    </xf>
    <xf numFmtId="0" fontId="14" fillId="0" borderId="23" xfId="0" applyFont="1" applyBorder="1" applyAlignment="1">
      <alignment vertical="top" wrapText="1"/>
    </xf>
    <xf numFmtId="4" fontId="14" fillId="0" borderId="23" xfId="0" applyNumberFormat="1" applyFont="1" applyBorder="1" applyAlignment="1">
      <alignment vertical="top" wrapText="1"/>
    </xf>
    <xf numFmtId="4" fontId="14" fillId="0" borderId="24" xfId="0" applyNumberFormat="1" applyFont="1" applyBorder="1" applyAlignment="1">
      <alignment vertical="top" wrapText="1"/>
    </xf>
    <xf numFmtId="4" fontId="14" fillId="0" borderId="25" xfId="0" applyNumberFormat="1" applyFont="1" applyBorder="1" applyAlignment="1">
      <alignment vertical="top" wrapText="1"/>
    </xf>
    <xf numFmtId="189" fontId="4" fillId="0" borderId="26" xfId="0" applyNumberFormat="1" applyFont="1" applyBorder="1" applyAlignment="1">
      <alignment vertical="top" wrapText="1"/>
    </xf>
    <xf numFmtId="0" fontId="14" fillId="0" borderId="27" xfId="0" applyFont="1" applyBorder="1" applyAlignment="1">
      <alignment vertical="top"/>
    </xf>
    <xf numFmtId="0" fontId="14" fillId="0" borderId="27" xfId="0" applyFont="1" applyBorder="1" applyAlignment="1">
      <alignment vertical="top" wrapText="1"/>
    </xf>
    <xf numFmtId="4" fontId="14" fillId="0" borderId="27" xfId="0" applyNumberFormat="1" applyFont="1" applyBorder="1" applyAlignment="1">
      <alignment vertical="top" wrapText="1"/>
    </xf>
    <xf numFmtId="4" fontId="14" fillId="0" borderId="28" xfId="0" applyNumberFormat="1" applyFont="1" applyBorder="1" applyAlignment="1">
      <alignment vertical="top" wrapText="1"/>
    </xf>
    <xf numFmtId="189" fontId="4" fillId="0" borderId="29" xfId="0" applyNumberFormat="1" applyFont="1" applyBorder="1" applyAlignment="1">
      <alignment vertical="top" wrapText="1"/>
    </xf>
    <xf numFmtId="4" fontId="14" fillId="0" borderId="30" xfId="0" applyNumberFormat="1" applyFont="1" applyBorder="1" applyAlignment="1">
      <alignment vertical="top" wrapText="1"/>
    </xf>
    <xf numFmtId="189" fontId="4" fillId="0" borderId="31" xfId="0" applyNumberFormat="1" applyFont="1" applyBorder="1" applyAlignment="1">
      <alignment vertical="top" wrapText="1"/>
    </xf>
    <xf numFmtId="189" fontId="14" fillId="0" borderId="26" xfId="0" applyNumberFormat="1" applyFont="1" applyBorder="1" applyAlignment="1">
      <alignment vertical="top" wrapText="1"/>
    </xf>
    <xf numFmtId="189" fontId="14" fillId="0" borderId="29" xfId="0" applyNumberFormat="1" applyFont="1" applyBorder="1" applyAlignment="1">
      <alignment vertical="top" wrapText="1"/>
    </xf>
    <xf numFmtId="189" fontId="4" fillId="0" borderId="20" xfId="0" applyNumberFormat="1" applyFont="1" applyBorder="1" applyAlignment="1">
      <alignment vertical="top" wrapText="1"/>
    </xf>
    <xf numFmtId="0" fontId="14" fillId="0" borderId="31" xfId="0" applyFont="1" applyBorder="1" applyAlignment="1">
      <alignment vertical="top"/>
    </xf>
    <xf numFmtId="0" fontId="14" fillId="0" borderId="31" xfId="0" applyFont="1" applyBorder="1" applyAlignment="1">
      <alignment vertical="top" wrapText="1"/>
    </xf>
    <xf numFmtId="4" fontId="14" fillId="0" borderId="31" xfId="0" applyNumberFormat="1" applyFont="1" applyBorder="1" applyAlignment="1">
      <alignment vertical="top" wrapText="1"/>
    </xf>
    <xf numFmtId="4" fontId="14" fillId="0" borderId="21" xfId="0" applyNumberFormat="1" applyFont="1" applyBorder="1" applyAlignment="1">
      <alignment vertical="top" wrapText="1"/>
    </xf>
    <xf numFmtId="4" fontId="14" fillId="0" borderId="32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 vertical="top" wrapText="1"/>
    </xf>
    <xf numFmtId="4" fontId="14" fillId="0" borderId="26" xfId="0" applyNumberFormat="1" applyFont="1" applyBorder="1" applyAlignment="1">
      <alignment vertical="top" wrapText="1"/>
    </xf>
    <xf numFmtId="4" fontId="14" fillId="0" borderId="29" xfId="0" applyNumberFormat="1" applyFont="1" applyBorder="1" applyAlignment="1">
      <alignment vertical="top" wrapText="1"/>
    </xf>
    <xf numFmtId="0" fontId="4" fillId="0" borderId="21" xfId="0" applyFont="1" applyFill="1" applyBorder="1" applyAlignment="1">
      <alignment vertical="top"/>
    </xf>
    <xf numFmtId="4" fontId="4" fillId="0" borderId="20" xfId="0" applyNumberFormat="1" applyFont="1" applyBorder="1" applyAlignment="1">
      <alignment vertical="top" wrapText="1"/>
    </xf>
    <xf numFmtId="0" fontId="14" fillId="0" borderId="21" xfId="0" applyFont="1" applyBorder="1" applyAlignment="1">
      <alignment vertical="top"/>
    </xf>
    <xf numFmtId="0" fontId="14" fillId="0" borderId="1" xfId="0" applyFont="1" applyBorder="1" applyAlignment="1">
      <alignment wrapText="1"/>
    </xf>
    <xf numFmtId="189" fontId="14" fillId="0" borderId="23" xfId="0" applyNumberFormat="1" applyFont="1" applyBorder="1" applyAlignment="1">
      <alignment vertical="top" wrapText="1"/>
    </xf>
    <xf numFmtId="189" fontId="14" fillId="0" borderId="27" xfId="0" applyNumberFormat="1" applyFont="1" applyBorder="1" applyAlignment="1">
      <alignment vertical="top" wrapText="1"/>
    </xf>
    <xf numFmtId="0" fontId="14" fillId="0" borderId="23" xfId="0" applyFont="1" applyBorder="1" applyAlignment="1">
      <alignment wrapText="1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5" xfId="0" applyFont="1" applyBorder="1" applyAlignment="1">
      <alignment vertical="top" wrapText="1"/>
    </xf>
    <xf numFmtId="4" fontId="14" fillId="0" borderId="5" xfId="0" applyNumberFormat="1" applyFont="1" applyBorder="1" applyAlignment="1">
      <alignment vertical="top" wrapText="1"/>
    </xf>
    <xf numFmtId="4" fontId="14" fillId="0" borderId="33" xfId="0" applyNumberFormat="1" applyFont="1" applyBorder="1" applyAlignment="1">
      <alignment vertical="top" wrapText="1"/>
    </xf>
    <xf numFmtId="0" fontId="14" fillId="0" borderId="34" xfId="0" applyFont="1" applyBorder="1" applyAlignment="1">
      <alignment vertical="top"/>
    </xf>
    <xf numFmtId="0" fontId="14" fillId="0" borderId="35" xfId="0" applyFont="1" applyBorder="1" applyAlignment="1">
      <alignment vertical="top" wrapText="1"/>
    </xf>
    <xf numFmtId="4" fontId="14" fillId="0" borderId="34" xfId="0" applyNumberFormat="1" applyFont="1" applyBorder="1" applyAlignment="1">
      <alignment vertical="top" wrapText="1"/>
    </xf>
    <xf numFmtId="4" fontId="14" fillId="0" borderId="36" xfId="0" applyNumberFormat="1" applyFont="1" applyBorder="1" applyAlignment="1">
      <alignment vertical="top" wrapText="1"/>
    </xf>
    <xf numFmtId="189" fontId="14" fillId="0" borderId="34" xfId="0" applyNumberFormat="1" applyFont="1" applyBorder="1" applyAlignment="1">
      <alignment vertical="top" wrapText="1"/>
    </xf>
    <xf numFmtId="4" fontId="14" fillId="0" borderId="37" xfId="0" applyNumberFormat="1" applyFont="1" applyBorder="1" applyAlignment="1">
      <alignment vertical="top" wrapText="1"/>
    </xf>
    <xf numFmtId="4" fontId="4" fillId="0" borderId="34" xfId="0" applyNumberFormat="1" applyFont="1" applyBorder="1" applyAlignment="1">
      <alignment vertical="top" wrapText="1"/>
    </xf>
    <xf numFmtId="189" fontId="4" fillId="0" borderId="34" xfId="0" applyNumberFormat="1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4" fontId="14" fillId="0" borderId="38" xfId="0" applyNumberFormat="1" applyFont="1" applyBorder="1" applyAlignment="1">
      <alignment vertical="top" wrapText="1"/>
    </xf>
    <xf numFmtId="4" fontId="14" fillId="0" borderId="39" xfId="0" applyNumberFormat="1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0" xfId="0" applyFont="1" applyBorder="1" applyAlignment="1">
      <alignment vertical="top"/>
    </xf>
    <xf numFmtId="4" fontId="4" fillId="0" borderId="21" xfId="0" applyNumberFormat="1" applyFont="1" applyBorder="1" applyAlignment="1">
      <alignment vertical="top"/>
    </xf>
    <xf numFmtId="0" fontId="14" fillId="0" borderId="41" xfId="0" applyFont="1" applyBorder="1" applyAlignment="1">
      <alignment vertical="top" wrapText="1"/>
    </xf>
    <xf numFmtId="0" fontId="14" fillId="0" borderId="42" xfId="0" applyFont="1" applyBorder="1" applyAlignment="1">
      <alignment wrapText="1"/>
    </xf>
    <xf numFmtId="4" fontId="14" fillId="0" borderId="43" xfId="0" applyNumberFormat="1" applyFont="1" applyBorder="1" applyAlignment="1">
      <alignment vertical="top" wrapText="1"/>
    </xf>
    <xf numFmtId="0" fontId="14" fillId="0" borderId="44" xfId="0" applyFont="1" applyBorder="1" applyAlignment="1">
      <alignment wrapText="1"/>
    </xf>
    <xf numFmtId="4" fontId="14" fillId="0" borderId="35" xfId="0" applyNumberFormat="1" applyFont="1" applyBorder="1" applyAlignment="1">
      <alignment vertical="top" wrapText="1"/>
    </xf>
    <xf numFmtId="0" fontId="14" fillId="0" borderId="29" xfId="0" applyFont="1" applyBorder="1" applyAlignment="1">
      <alignment vertical="top"/>
    </xf>
    <xf numFmtId="0" fontId="14" fillId="0" borderId="45" xfId="0" applyFont="1" applyBorder="1" applyAlignment="1">
      <alignment wrapText="1"/>
    </xf>
    <xf numFmtId="4" fontId="14" fillId="0" borderId="46" xfId="0" applyNumberFormat="1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4" fontId="14" fillId="0" borderId="41" xfId="0" applyNumberFormat="1" applyFont="1" applyBorder="1" applyAlignment="1">
      <alignment vertical="top" wrapText="1"/>
    </xf>
    <xf numFmtId="4" fontId="4" fillId="0" borderId="40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1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/>
    </xf>
    <xf numFmtId="4" fontId="4" fillId="0" borderId="50" xfId="0" applyNumberFormat="1" applyFont="1" applyBorder="1" applyAlignment="1">
      <alignment/>
    </xf>
    <xf numFmtId="0" fontId="18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4" fillId="0" borderId="5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52" xfId="0" applyNumberForma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20" xfId="0" applyFont="1" applyBorder="1" applyAlignment="1">
      <alignment vertical="top"/>
    </xf>
    <xf numFmtId="189" fontId="14" fillId="0" borderId="20" xfId="0" applyNumberFormat="1" applyFont="1" applyBorder="1" applyAlignment="1">
      <alignment vertical="top" wrapText="1"/>
    </xf>
    <xf numFmtId="0" fontId="14" fillId="0" borderId="53" xfId="0" applyFont="1" applyBorder="1" applyAlignment="1">
      <alignment horizontal="center" wrapText="1"/>
    </xf>
    <xf numFmtId="0" fontId="14" fillId="0" borderId="53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189" fontId="14" fillId="0" borderId="1" xfId="0" applyNumberFormat="1" applyFont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189" fontId="22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89" fontId="4" fillId="0" borderId="20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/>
    </xf>
    <xf numFmtId="189" fontId="4" fillId="0" borderId="34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50" xfId="0" applyFont="1" applyBorder="1" applyAlignment="1">
      <alignment vertical="top" wrapText="1"/>
    </xf>
    <xf numFmtId="4" fontId="4" fillId="0" borderId="41" xfId="0" applyNumberFormat="1" applyFont="1" applyBorder="1" applyAlignment="1">
      <alignment vertical="top" wrapText="1"/>
    </xf>
    <xf numFmtId="0" fontId="14" fillId="0" borderId="31" xfId="0" applyFont="1" applyBorder="1" applyAlignment="1">
      <alignment vertical="center"/>
    </xf>
    <xf numFmtId="0" fontId="14" fillId="0" borderId="31" xfId="0" applyFont="1" applyBorder="1" applyAlignment="1">
      <alignment/>
    </xf>
    <xf numFmtId="189" fontId="14" fillId="0" borderId="22" xfId="0" applyNumberFormat="1" applyFont="1" applyBorder="1" applyAlignment="1">
      <alignment vertical="top" wrapText="1"/>
    </xf>
    <xf numFmtId="189" fontId="14" fillId="0" borderId="31" xfId="0" applyNumberFormat="1" applyFont="1" applyBorder="1" applyAlignment="1">
      <alignment vertical="top" wrapText="1"/>
    </xf>
    <xf numFmtId="0" fontId="14" fillId="0" borderId="26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189" fontId="14" fillId="0" borderId="21" xfId="0" applyNumberFormat="1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189" fontId="14" fillId="0" borderId="54" xfId="0" applyNumberFormat="1" applyFont="1" applyBorder="1" applyAlignment="1">
      <alignment vertical="top" wrapText="1"/>
    </xf>
    <xf numFmtId="189" fontId="14" fillId="0" borderId="33" xfId="0" applyNumberFormat="1" applyFont="1" applyBorder="1" applyAlignment="1">
      <alignment vertical="top" wrapText="1"/>
    </xf>
    <xf numFmtId="189" fontId="14" fillId="0" borderId="39" xfId="0" applyNumberFormat="1" applyFont="1" applyBorder="1" applyAlignment="1">
      <alignment vertical="top" wrapText="1"/>
    </xf>
    <xf numFmtId="4" fontId="23" fillId="0" borderId="21" xfId="0" applyNumberFormat="1" applyFont="1" applyBorder="1" applyAlignment="1">
      <alignment vertical="top" wrapText="1"/>
    </xf>
    <xf numFmtId="4" fontId="24" fillId="0" borderId="23" xfId="0" applyNumberFormat="1" applyFont="1" applyBorder="1" applyAlignment="1">
      <alignment vertical="top" wrapText="1"/>
    </xf>
    <xf numFmtId="4" fontId="24" fillId="0" borderId="27" xfId="0" applyNumberFormat="1" applyFont="1" applyBorder="1" applyAlignment="1">
      <alignment vertical="top" wrapText="1"/>
    </xf>
    <xf numFmtId="4" fontId="24" fillId="0" borderId="31" xfId="0" applyNumberFormat="1" applyFont="1" applyBorder="1" applyAlignment="1">
      <alignment vertical="top" wrapText="1"/>
    </xf>
    <xf numFmtId="4" fontId="24" fillId="0" borderId="24" xfId="0" applyNumberFormat="1" applyFont="1" applyBorder="1" applyAlignment="1">
      <alignment vertical="top" wrapText="1"/>
    </xf>
    <xf numFmtId="4" fontId="24" fillId="0" borderId="28" xfId="0" applyNumberFormat="1" applyFont="1" applyBorder="1" applyAlignment="1">
      <alignment vertical="top" wrapText="1"/>
    </xf>
    <xf numFmtId="4" fontId="24" fillId="0" borderId="29" xfId="0" applyNumberFormat="1" applyFont="1" applyBorder="1" applyAlignment="1">
      <alignment vertical="top" wrapText="1"/>
    </xf>
    <xf numFmtId="4" fontId="24" fillId="0" borderId="36" xfId="0" applyNumberFormat="1" applyFont="1" applyBorder="1" applyAlignment="1">
      <alignment vertical="top" wrapText="1"/>
    </xf>
    <xf numFmtId="4" fontId="23" fillId="0" borderId="36" xfId="0" applyNumberFormat="1" applyFont="1" applyBorder="1" applyAlignment="1">
      <alignment vertical="top" wrapText="1"/>
    </xf>
    <xf numFmtId="4" fontId="24" fillId="0" borderId="34" xfId="0" applyNumberFormat="1" applyFont="1" applyBorder="1" applyAlignment="1">
      <alignment vertical="top" wrapText="1"/>
    </xf>
    <xf numFmtId="4" fontId="25" fillId="0" borderId="21" xfId="0" applyNumberFormat="1" applyFont="1" applyBorder="1" applyAlignment="1">
      <alignment vertical="top" wrapText="1"/>
    </xf>
    <xf numFmtId="4" fontId="26" fillId="0" borderId="23" xfId="0" applyNumberFormat="1" applyFont="1" applyBorder="1" applyAlignment="1">
      <alignment vertical="top" wrapText="1"/>
    </xf>
    <xf numFmtId="4" fontId="26" fillId="0" borderId="27" xfId="0" applyNumberFormat="1" applyFont="1" applyBorder="1" applyAlignment="1">
      <alignment vertical="top" wrapText="1"/>
    </xf>
    <xf numFmtId="4" fontId="26" fillId="0" borderId="31" xfId="0" applyNumberFormat="1" applyFont="1" applyBorder="1" applyAlignment="1">
      <alignment vertical="top" wrapText="1"/>
    </xf>
    <xf numFmtId="4" fontId="26" fillId="0" borderId="21" xfId="0" applyNumberFormat="1" applyFont="1" applyBorder="1" applyAlignment="1">
      <alignment vertical="top" wrapText="1"/>
    </xf>
    <xf numFmtId="4" fontId="25" fillId="0" borderId="31" xfId="0" applyNumberFormat="1" applyFont="1" applyBorder="1" applyAlignment="1">
      <alignment vertical="top" wrapText="1"/>
    </xf>
    <xf numFmtId="4" fontId="25" fillId="0" borderId="32" xfId="0" applyNumberFormat="1" applyFont="1" applyBorder="1" applyAlignment="1">
      <alignment vertical="top" wrapText="1"/>
    </xf>
    <xf numFmtId="4" fontId="26" fillId="0" borderId="32" xfId="0" applyNumberFormat="1" applyFont="1" applyBorder="1" applyAlignment="1">
      <alignment vertical="top" wrapText="1"/>
    </xf>
    <xf numFmtId="4" fontId="25" fillId="0" borderId="40" xfId="0" applyNumberFormat="1" applyFont="1" applyBorder="1" applyAlignment="1">
      <alignment vertical="top" wrapText="1"/>
    </xf>
    <xf numFmtId="4" fontId="26" fillId="0" borderId="29" xfId="0" applyNumberFormat="1" applyFont="1" applyBorder="1" applyAlignment="1">
      <alignment vertical="top" wrapText="1"/>
    </xf>
    <xf numFmtId="4" fontId="26" fillId="0" borderId="24" xfId="0" applyNumberFormat="1" applyFont="1" applyBorder="1" applyAlignment="1">
      <alignment vertical="top" wrapText="1"/>
    </xf>
    <xf numFmtId="4" fontId="25" fillId="0" borderId="21" xfId="0" applyNumberFormat="1" applyFont="1" applyBorder="1" applyAlignment="1">
      <alignment vertical="top"/>
    </xf>
    <xf numFmtId="4" fontId="26" fillId="0" borderId="26" xfId="0" applyNumberFormat="1" applyFont="1" applyBorder="1" applyAlignment="1">
      <alignment vertical="top" wrapText="1"/>
    </xf>
    <xf numFmtId="4" fontId="26" fillId="0" borderId="34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/>
    </xf>
    <xf numFmtId="179" fontId="14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4" fontId="21" fillId="0" borderId="9" xfId="0" applyNumberFormat="1" applyFont="1" applyFill="1" applyBorder="1" applyAlignment="1" applyProtection="1">
      <alignment horizontal="right" wrapText="1"/>
      <protection hidden="1"/>
    </xf>
    <xf numFmtId="4" fontId="21" fillId="0" borderId="1" xfId="0" applyNumberFormat="1" applyFont="1" applyBorder="1" applyAlignment="1">
      <alignment wrapText="1"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wrapText="1"/>
    </xf>
    <xf numFmtId="4" fontId="2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9" fontId="4" fillId="0" borderId="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4" fillId="0" borderId="56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4" fillId="0" borderId="22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75" zoomScaleNormal="75" zoomScaleSheetLayoutView="75" workbookViewId="0" topLeftCell="A118">
      <pane xSplit="2" topLeftCell="F1" activePane="topRight" state="frozen"/>
      <selection pane="topLeft" activeCell="A1" sqref="A1"/>
      <selection pane="topRight" activeCell="B4" sqref="B4:K4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8.25390625" style="0" customWidth="1"/>
    <col min="4" max="4" width="18.00390625" style="0" customWidth="1"/>
    <col min="5" max="5" width="18.25390625" style="0" customWidth="1"/>
    <col min="6" max="6" width="12.62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2.625" style="0" customWidth="1"/>
    <col min="12" max="12" width="13.875" style="0" customWidth="1"/>
    <col min="13" max="13" width="12.125" style="0" bestFit="1" customWidth="1"/>
  </cols>
  <sheetData>
    <row r="1" ht="24" customHeight="1">
      <c r="J1" s="174" t="s">
        <v>148</v>
      </c>
    </row>
    <row r="2" ht="24.75" customHeight="1">
      <c r="J2" s="174" t="s">
        <v>163</v>
      </c>
    </row>
    <row r="3" spans="10:11" ht="24.75" customHeight="1">
      <c r="J3" s="174" t="s">
        <v>165</v>
      </c>
      <c r="K3" s="175"/>
    </row>
    <row r="4" spans="2:11" ht="18">
      <c r="B4" s="237" t="s">
        <v>59</v>
      </c>
      <c r="C4" s="237"/>
      <c r="D4" s="237"/>
      <c r="E4" s="237"/>
      <c r="F4" s="237"/>
      <c r="G4" s="237"/>
      <c r="H4" s="237"/>
      <c r="I4" s="237"/>
      <c r="J4" s="237"/>
      <c r="K4" s="237"/>
    </row>
    <row r="5" spans="2:11" ht="21.75" customHeight="1">
      <c r="B5" s="237" t="s">
        <v>154</v>
      </c>
      <c r="C5" s="237"/>
      <c r="D5" s="237"/>
      <c r="E5" s="237"/>
      <c r="F5" s="237"/>
      <c r="G5" s="237"/>
      <c r="H5" s="237"/>
      <c r="I5" s="237"/>
      <c r="J5" s="237"/>
      <c r="K5" s="237"/>
    </row>
    <row r="6" spans="9:11" ht="17.25" customHeight="1" thickBot="1">
      <c r="I6" s="152"/>
      <c r="K6" s="137" t="s">
        <v>51</v>
      </c>
    </row>
    <row r="7" spans="1:12" ht="16.5" thickBot="1">
      <c r="A7" s="226" t="s">
        <v>72</v>
      </c>
      <c r="B7" s="238" t="s">
        <v>0</v>
      </c>
      <c r="C7" s="229" t="s">
        <v>1</v>
      </c>
      <c r="D7" s="230"/>
      <c r="E7" s="230"/>
      <c r="F7" s="230"/>
      <c r="G7" s="231"/>
      <c r="H7" s="229" t="s">
        <v>2</v>
      </c>
      <c r="I7" s="235"/>
      <c r="J7" s="235"/>
      <c r="K7" s="235"/>
      <c r="L7" s="236"/>
    </row>
    <row r="8" spans="1:12" ht="16.5" thickBot="1">
      <c r="A8" s="227"/>
      <c r="B8" s="239"/>
      <c r="C8" s="232" t="s">
        <v>155</v>
      </c>
      <c r="D8" s="234" t="s">
        <v>156</v>
      </c>
      <c r="E8" s="234" t="s">
        <v>157</v>
      </c>
      <c r="F8" s="235" t="s">
        <v>73</v>
      </c>
      <c r="G8" s="236"/>
      <c r="H8" s="232" t="s">
        <v>160</v>
      </c>
      <c r="I8" s="234" t="s">
        <v>145</v>
      </c>
      <c r="J8" s="234" t="s">
        <v>161</v>
      </c>
      <c r="K8" s="235" t="s">
        <v>73</v>
      </c>
      <c r="L8" s="236"/>
    </row>
    <row r="9" spans="1:12" ht="93.75" customHeight="1" thickBot="1">
      <c r="A9" s="228"/>
      <c r="B9" s="240"/>
      <c r="C9" s="233"/>
      <c r="D9" s="233"/>
      <c r="E9" s="233"/>
      <c r="F9" s="66" t="s">
        <v>158</v>
      </c>
      <c r="G9" s="67" t="s">
        <v>159</v>
      </c>
      <c r="H9" s="240"/>
      <c r="I9" s="241"/>
      <c r="J9" s="241"/>
      <c r="K9" s="66" t="s">
        <v>146</v>
      </c>
      <c r="L9" s="67" t="s">
        <v>147</v>
      </c>
    </row>
    <row r="10" spans="1:12" ht="16.5" thickBot="1">
      <c r="A10" s="68"/>
      <c r="B10" s="243" t="s">
        <v>4</v>
      </c>
      <c r="C10" s="244"/>
      <c r="D10" s="244"/>
      <c r="E10" s="244"/>
      <c r="F10" s="244"/>
      <c r="G10" s="244"/>
      <c r="H10" s="244"/>
      <c r="I10" s="244"/>
      <c r="J10" s="244"/>
      <c r="K10" s="244"/>
      <c r="L10" s="69"/>
    </row>
    <row r="11" spans="1:12" ht="25.5" customHeight="1" thickBot="1">
      <c r="A11" s="70">
        <v>10000000</v>
      </c>
      <c r="B11" s="71" t="s">
        <v>74</v>
      </c>
      <c r="C11" s="72">
        <f>C12+C15+C18+C20+C21+C26</f>
        <v>81467837.90000002</v>
      </c>
      <c r="D11" s="201">
        <f aca="true" t="shared" si="0" ref="D11:I11">D12+D15+D18+D20+D21+D26</f>
        <v>84635480</v>
      </c>
      <c r="E11" s="72">
        <f t="shared" si="0"/>
        <v>73399132.01</v>
      </c>
      <c r="F11" s="73">
        <f>E11/C11*100</f>
        <v>90.0958389249213</v>
      </c>
      <c r="G11" s="73">
        <f>E11/D11*100</f>
        <v>86.7238326172428</v>
      </c>
      <c r="H11" s="72">
        <f t="shared" si="0"/>
        <v>5736449.59</v>
      </c>
      <c r="I11" s="72">
        <f t="shared" si="0"/>
        <v>7587800</v>
      </c>
      <c r="J11" s="72">
        <f>J12+J15+J18+J20+J21+J26</f>
        <v>5394556.07</v>
      </c>
      <c r="K11" s="73">
        <f>J11/H11*100</f>
        <v>94.03998039839831</v>
      </c>
      <c r="L11" s="73">
        <f>J11/I11*100</f>
        <v>71.09512730962861</v>
      </c>
    </row>
    <row r="12" spans="1:12" ht="38.25" customHeight="1" thickBot="1">
      <c r="A12" s="70">
        <v>11000000</v>
      </c>
      <c r="B12" s="71" t="s">
        <v>75</v>
      </c>
      <c r="C12" s="72">
        <f>C13+C14</f>
        <v>71064530.30000001</v>
      </c>
      <c r="D12" s="201">
        <f>D13+D14</f>
        <v>73699775</v>
      </c>
      <c r="E12" s="72">
        <f>E13+E14</f>
        <v>66674645.42</v>
      </c>
      <c r="F12" s="73">
        <f>E12/C12*100</f>
        <v>93.82267797807422</v>
      </c>
      <c r="G12" s="73">
        <f>E12/D12*100</f>
        <v>90.46790905399644</v>
      </c>
      <c r="H12" s="72"/>
      <c r="I12" s="72"/>
      <c r="J12" s="72"/>
      <c r="K12" s="74"/>
      <c r="L12" s="74"/>
    </row>
    <row r="13" spans="1:12" ht="22.5" customHeight="1">
      <c r="A13" s="75">
        <v>11010000</v>
      </c>
      <c r="B13" s="76" t="s">
        <v>65</v>
      </c>
      <c r="C13" s="77">
        <v>70987262.29</v>
      </c>
      <c r="D13" s="202">
        <v>73622775</v>
      </c>
      <c r="E13" s="78">
        <v>66544841.04</v>
      </c>
      <c r="F13" s="104">
        <f>E13/C13*100</f>
        <v>93.74194593974951</v>
      </c>
      <c r="G13" s="104">
        <f>E13/D13*100</f>
        <v>90.38621681945567</v>
      </c>
      <c r="H13" s="79"/>
      <c r="I13" s="77"/>
      <c r="J13" s="78"/>
      <c r="K13" s="80"/>
      <c r="L13" s="80"/>
    </row>
    <row r="14" spans="1:12" ht="30.75" thickBot="1">
      <c r="A14" s="81">
        <v>11020000</v>
      </c>
      <c r="B14" s="82" t="s">
        <v>55</v>
      </c>
      <c r="C14" s="83">
        <v>77268.01</v>
      </c>
      <c r="D14" s="203">
        <v>77000</v>
      </c>
      <c r="E14" s="84">
        <v>129804.38</v>
      </c>
      <c r="F14" s="89">
        <f>E14/C14*100</f>
        <v>167.99239426510405</v>
      </c>
      <c r="G14" s="89">
        <f>E14/D14*100</f>
        <v>168.5771168831169</v>
      </c>
      <c r="H14" s="86"/>
      <c r="I14" s="83"/>
      <c r="J14" s="84"/>
      <c r="K14" s="85"/>
      <c r="L14" s="85"/>
    </row>
    <row r="15" spans="1:12" ht="22.5" customHeight="1" thickBot="1">
      <c r="A15" s="70">
        <v>12000000</v>
      </c>
      <c r="B15" s="71" t="s">
        <v>76</v>
      </c>
      <c r="C15" s="72"/>
      <c r="D15" s="191"/>
      <c r="E15" s="72"/>
      <c r="F15" s="87"/>
      <c r="G15" s="87"/>
      <c r="H15" s="72">
        <f>H16+H17</f>
        <v>166562.89</v>
      </c>
      <c r="I15" s="72">
        <f>I16+I17</f>
        <v>159600</v>
      </c>
      <c r="J15" s="72">
        <f>J16+J17</f>
        <v>55646.66</v>
      </c>
      <c r="K15" s="87">
        <f>J15/H15*100</f>
        <v>33.4087983223634</v>
      </c>
      <c r="L15" s="87">
        <f>J15/I15*100</f>
        <v>34.86632832080201</v>
      </c>
    </row>
    <row r="16" spans="1:12" ht="21" customHeight="1">
      <c r="A16" s="75">
        <v>12020000</v>
      </c>
      <c r="B16" s="76" t="s">
        <v>66</v>
      </c>
      <c r="C16" s="77"/>
      <c r="D16" s="192"/>
      <c r="E16" s="78"/>
      <c r="F16" s="80"/>
      <c r="G16" s="80"/>
      <c r="H16" s="79">
        <v>4590.26</v>
      </c>
      <c r="I16" s="77">
        <v>0</v>
      </c>
      <c r="J16" s="78">
        <v>42.94</v>
      </c>
      <c r="K16" s="88">
        <f>J16/H16*100</f>
        <v>0.9354589936082051</v>
      </c>
      <c r="L16" s="88"/>
    </row>
    <row r="17" spans="1:12" ht="33.75" customHeight="1" thickBot="1">
      <c r="A17" s="81">
        <v>12030000</v>
      </c>
      <c r="B17" s="82" t="s">
        <v>61</v>
      </c>
      <c r="C17" s="83"/>
      <c r="D17" s="193"/>
      <c r="E17" s="84"/>
      <c r="F17" s="85"/>
      <c r="G17" s="85"/>
      <c r="H17" s="86">
        <v>161972.63</v>
      </c>
      <c r="I17" s="83">
        <v>159600</v>
      </c>
      <c r="J17" s="84">
        <v>55603.72</v>
      </c>
      <c r="K17" s="89">
        <f>J17/H17*100</f>
        <v>34.329083870528</v>
      </c>
      <c r="L17" s="89">
        <f>J17/I17*100</f>
        <v>34.839423558897245</v>
      </c>
    </row>
    <row r="18" spans="1:12" ht="32.25" thickBot="1">
      <c r="A18" s="70">
        <v>13000000</v>
      </c>
      <c r="B18" s="71" t="s">
        <v>77</v>
      </c>
      <c r="C18" s="72">
        <f>C19</f>
        <v>9828000.9</v>
      </c>
      <c r="D18" s="201">
        <f>D19</f>
        <v>10359725</v>
      </c>
      <c r="E18" s="201">
        <f>E19</f>
        <v>6192970.9</v>
      </c>
      <c r="F18" s="90">
        <f aca="true" t="shared" si="1" ref="F18:F24">E18/C18*100</f>
        <v>63.01353615057158</v>
      </c>
      <c r="G18" s="90">
        <f>E18/D18*100</f>
        <v>59.779298195656736</v>
      </c>
      <c r="H18" s="72"/>
      <c r="I18" s="72"/>
      <c r="J18" s="72"/>
      <c r="K18" s="90"/>
      <c r="L18" s="90"/>
    </row>
    <row r="19" spans="1:12" ht="24" customHeight="1" thickBot="1">
      <c r="A19" s="91">
        <v>13050000</v>
      </c>
      <c r="B19" s="92" t="s">
        <v>5</v>
      </c>
      <c r="C19" s="93">
        <v>9828000.9</v>
      </c>
      <c r="D19" s="204">
        <v>10359725</v>
      </c>
      <c r="E19" s="204">
        <v>6192970.9</v>
      </c>
      <c r="F19" s="186">
        <f t="shared" si="1"/>
        <v>63.01353615057158</v>
      </c>
      <c r="G19" s="186">
        <f>E19/D19*100</f>
        <v>59.779298195656736</v>
      </c>
      <c r="H19" s="93"/>
      <c r="I19" s="93"/>
      <c r="J19" s="93"/>
      <c r="K19" s="73"/>
      <c r="L19" s="73"/>
    </row>
    <row r="20" spans="1:12" ht="32.25" thickBot="1">
      <c r="A20" s="70">
        <v>16010000</v>
      </c>
      <c r="B20" s="71" t="s">
        <v>79</v>
      </c>
      <c r="C20" s="94">
        <v>-620.23</v>
      </c>
      <c r="D20" s="205">
        <v>0</v>
      </c>
      <c r="E20" s="205">
        <v>2.3</v>
      </c>
      <c r="F20" s="186">
        <f t="shared" si="1"/>
        <v>-0.37083017590248774</v>
      </c>
      <c r="G20" s="73"/>
      <c r="H20" s="94"/>
      <c r="I20" s="94"/>
      <c r="J20" s="94"/>
      <c r="K20" s="73"/>
      <c r="L20" s="73"/>
    </row>
    <row r="21" spans="1:12" ht="16.5" thickBot="1">
      <c r="A21" s="70">
        <v>18000000</v>
      </c>
      <c r="B21" s="71" t="s">
        <v>78</v>
      </c>
      <c r="C21" s="136">
        <f>C22+C23+C24+C25</f>
        <v>575926.93</v>
      </c>
      <c r="D21" s="209">
        <f>D22+D23+D24+D25</f>
        <v>575980</v>
      </c>
      <c r="E21" s="136">
        <f>E22+E23+E24+E25</f>
        <v>531513.39</v>
      </c>
      <c r="F21" s="74">
        <f t="shared" si="1"/>
        <v>92.28833768894953</v>
      </c>
      <c r="G21" s="74">
        <f>E21/D21*100</f>
        <v>92.27983436924893</v>
      </c>
      <c r="H21" s="72">
        <f>H22+H23+H24+H25</f>
        <v>5449616.26</v>
      </c>
      <c r="I21" s="72">
        <f>I22+I23+I24+I25</f>
        <v>7294700</v>
      </c>
      <c r="J21" s="72">
        <f>J22+J23+J24+J25</f>
        <v>5159935.38</v>
      </c>
      <c r="K21" s="74">
        <f aca="true" t="shared" si="2" ref="K21:K29">J21/H21*100</f>
        <v>94.68438021725956</v>
      </c>
      <c r="L21" s="74">
        <f aca="true" t="shared" si="3" ref="L21:L29">J21/I21*100</f>
        <v>70.73540214128066</v>
      </c>
    </row>
    <row r="22" spans="1:12" ht="30">
      <c r="A22" s="178">
        <v>18010000</v>
      </c>
      <c r="B22" s="92" t="s">
        <v>149</v>
      </c>
      <c r="C22" s="177"/>
      <c r="D22" s="206"/>
      <c r="E22" s="207"/>
      <c r="F22" s="180"/>
      <c r="G22" s="180"/>
      <c r="H22" s="135">
        <v>3899.34</v>
      </c>
      <c r="I22" s="93">
        <v>25400</v>
      </c>
      <c r="J22" s="95">
        <v>6868.63</v>
      </c>
      <c r="K22" s="180">
        <f>J22/H22*100</f>
        <v>176.1485276995594</v>
      </c>
      <c r="L22" s="180">
        <f>J22/I22*100</f>
        <v>27.041850393700788</v>
      </c>
    </row>
    <row r="23" spans="1:12" ht="15.75">
      <c r="A23" s="178">
        <v>18030000</v>
      </c>
      <c r="B23" s="179" t="s">
        <v>150</v>
      </c>
      <c r="C23" s="135">
        <v>1132.15</v>
      </c>
      <c r="D23" s="204">
        <v>1100</v>
      </c>
      <c r="E23" s="208">
        <v>544.26</v>
      </c>
      <c r="F23" s="181">
        <f t="shared" si="1"/>
        <v>48.07313518526696</v>
      </c>
      <c r="G23" s="181">
        <f>E23/D23*100</f>
        <v>49.47818181818182</v>
      </c>
      <c r="H23" s="177"/>
      <c r="I23" s="93"/>
      <c r="J23" s="95"/>
      <c r="K23" s="181"/>
      <c r="L23" s="181"/>
    </row>
    <row r="24" spans="1:12" ht="30">
      <c r="A24" s="178">
        <v>18040000</v>
      </c>
      <c r="B24" s="92" t="s">
        <v>151</v>
      </c>
      <c r="C24" s="135">
        <v>574794.78</v>
      </c>
      <c r="D24" s="204">
        <v>574880</v>
      </c>
      <c r="E24" s="95">
        <v>530969.13</v>
      </c>
      <c r="F24" s="181">
        <f t="shared" si="1"/>
        <v>92.375426582684</v>
      </c>
      <c r="G24" s="181">
        <f>E24/D24*100</f>
        <v>92.36173288338436</v>
      </c>
      <c r="H24" s="135">
        <v>78050</v>
      </c>
      <c r="I24" s="93">
        <v>106000</v>
      </c>
      <c r="J24" s="95">
        <v>75047</v>
      </c>
      <c r="K24" s="181">
        <f>J24/H24*100</f>
        <v>96.152466367713</v>
      </c>
      <c r="L24" s="181">
        <f>J24/I24*100</f>
        <v>70.79905660377358</v>
      </c>
    </row>
    <row r="25" spans="1:12" ht="27" customHeight="1" thickBot="1">
      <c r="A25" s="178">
        <v>18050000</v>
      </c>
      <c r="B25" s="92" t="s">
        <v>152</v>
      </c>
      <c r="C25" s="135"/>
      <c r="D25" s="194"/>
      <c r="E25" s="95"/>
      <c r="F25" s="157"/>
      <c r="G25" s="157"/>
      <c r="H25" s="135">
        <v>5367666.92</v>
      </c>
      <c r="I25" s="93">
        <v>7163300</v>
      </c>
      <c r="J25" s="95">
        <v>5078019.75</v>
      </c>
      <c r="K25" s="157">
        <f t="shared" si="2"/>
        <v>94.60385351183453</v>
      </c>
      <c r="L25" s="157">
        <f t="shared" si="3"/>
        <v>70.88939106277833</v>
      </c>
    </row>
    <row r="26" spans="1:12" ht="16.5" thickBot="1">
      <c r="A26" s="70">
        <v>19000000</v>
      </c>
      <c r="B26" s="96" t="s">
        <v>80</v>
      </c>
      <c r="C26" s="136"/>
      <c r="D26" s="191"/>
      <c r="E26" s="97"/>
      <c r="F26" s="87"/>
      <c r="G26" s="87"/>
      <c r="H26" s="97">
        <f>H27+H28</f>
        <v>120270.44</v>
      </c>
      <c r="I26" s="72">
        <f>I27+I28</f>
        <v>133500</v>
      </c>
      <c r="J26" s="72">
        <f>J27+J28</f>
        <v>178974.03</v>
      </c>
      <c r="K26" s="90">
        <f t="shared" si="2"/>
        <v>148.8096576349101</v>
      </c>
      <c r="L26" s="90">
        <f t="shared" si="3"/>
        <v>134.06294382022472</v>
      </c>
    </row>
    <row r="27" spans="1:12" ht="15.75">
      <c r="A27" s="75">
        <v>19010000</v>
      </c>
      <c r="B27" s="76" t="s">
        <v>81</v>
      </c>
      <c r="C27" s="77"/>
      <c r="D27" s="195"/>
      <c r="E27" s="98"/>
      <c r="F27" s="80"/>
      <c r="G27" s="80"/>
      <c r="H27" s="98">
        <v>115433.7</v>
      </c>
      <c r="I27" s="79">
        <v>133500</v>
      </c>
      <c r="J27" s="78">
        <v>80989.67</v>
      </c>
      <c r="K27" s="88">
        <f t="shared" si="2"/>
        <v>70.16120075853065</v>
      </c>
      <c r="L27" s="88">
        <f t="shared" si="3"/>
        <v>60.66641947565543</v>
      </c>
    </row>
    <row r="28" spans="1:12" ht="30.75" thickBot="1">
      <c r="A28" s="81">
        <v>19050000</v>
      </c>
      <c r="B28" s="82" t="s">
        <v>82</v>
      </c>
      <c r="C28" s="83"/>
      <c r="D28" s="196"/>
      <c r="E28" s="99"/>
      <c r="F28" s="85"/>
      <c r="G28" s="85"/>
      <c r="H28" s="99">
        <v>4836.74</v>
      </c>
      <c r="I28" s="86"/>
      <c r="J28" s="84">
        <v>97984.36</v>
      </c>
      <c r="K28" s="89">
        <f t="shared" si="2"/>
        <v>2025.8347564681999</v>
      </c>
      <c r="L28" s="89"/>
    </row>
    <row r="29" spans="1:12" ht="16.5" thickBot="1">
      <c r="A29" s="100">
        <v>20000000</v>
      </c>
      <c r="B29" s="71" t="s">
        <v>83</v>
      </c>
      <c r="C29" s="72">
        <f>C30+C33+C36+C37</f>
        <v>468134.82</v>
      </c>
      <c r="D29" s="201">
        <f>D30+D33+D36+D37</f>
        <v>511245</v>
      </c>
      <c r="E29" s="101">
        <f>E30+E33+E36+E37</f>
        <v>415410.25</v>
      </c>
      <c r="F29" s="90">
        <f aca="true" t="shared" si="4" ref="F29:F36">E29/C29*100</f>
        <v>88.73731076017802</v>
      </c>
      <c r="G29" s="90">
        <f>E29/D29*100</f>
        <v>81.25463329714717</v>
      </c>
      <c r="H29" s="101">
        <f>H30+H33+H36+H37</f>
        <v>5889228.010000001</v>
      </c>
      <c r="I29" s="72">
        <f>I30+I33+I36+I37</f>
        <v>7655135.93</v>
      </c>
      <c r="J29" s="72">
        <f>J30+J33+J36+J37</f>
        <v>4777009.36</v>
      </c>
      <c r="K29" s="90">
        <f t="shared" si="2"/>
        <v>81.11435576765858</v>
      </c>
      <c r="L29" s="90">
        <f t="shared" si="3"/>
        <v>62.40267192747289</v>
      </c>
    </row>
    <row r="30" spans="1:12" ht="32.25" thickBot="1">
      <c r="A30" s="70">
        <v>21000000</v>
      </c>
      <c r="B30" s="71" t="s">
        <v>84</v>
      </c>
      <c r="C30" s="72">
        <f>C31+C32</f>
        <v>19509.210000000003</v>
      </c>
      <c r="D30" s="201">
        <f>D31+D32</f>
        <v>20475</v>
      </c>
      <c r="E30" s="201">
        <f>E31+E32</f>
        <v>7054.86</v>
      </c>
      <c r="F30" s="73">
        <f t="shared" si="4"/>
        <v>36.16168978651621</v>
      </c>
      <c r="G30" s="74">
        <f>E30/D30*100</f>
        <v>34.45597069597069</v>
      </c>
      <c r="H30" s="72"/>
      <c r="I30" s="72"/>
      <c r="J30" s="72"/>
      <c r="K30" s="73"/>
      <c r="L30" s="73"/>
    </row>
    <row r="31" spans="1:14" ht="82.5" customHeight="1" thickBot="1">
      <c r="A31" s="102">
        <v>21080900</v>
      </c>
      <c r="B31" s="140" t="s">
        <v>102</v>
      </c>
      <c r="C31" s="77">
        <v>1563.81</v>
      </c>
      <c r="D31" s="202">
        <v>0</v>
      </c>
      <c r="E31" s="202">
        <v>245</v>
      </c>
      <c r="F31" s="188">
        <f t="shared" si="4"/>
        <v>15.666864900467449</v>
      </c>
      <c r="G31" s="88"/>
      <c r="H31" s="79"/>
      <c r="I31" s="77"/>
      <c r="J31" s="77"/>
      <c r="K31" s="104"/>
      <c r="L31" s="104"/>
      <c r="M31" s="63"/>
      <c r="N31" s="63"/>
    </row>
    <row r="32" spans="1:14" ht="25.5" customHeight="1" thickBot="1">
      <c r="A32" s="156">
        <v>21081100</v>
      </c>
      <c r="B32" s="176" t="s">
        <v>103</v>
      </c>
      <c r="C32" s="99">
        <v>17945.4</v>
      </c>
      <c r="D32" s="210">
        <v>20475</v>
      </c>
      <c r="E32" s="210">
        <v>6809.86</v>
      </c>
      <c r="F32" s="188">
        <f t="shared" si="4"/>
        <v>37.947663468075376</v>
      </c>
      <c r="G32" s="89">
        <f>E32/D32*100</f>
        <v>33.2593894993895</v>
      </c>
      <c r="H32" s="133"/>
      <c r="I32" s="99"/>
      <c r="J32" s="99"/>
      <c r="K32" s="89"/>
      <c r="L32" s="89"/>
      <c r="M32" s="63"/>
      <c r="N32" s="63"/>
    </row>
    <row r="33" spans="1:20" ht="51" customHeight="1" thickBot="1">
      <c r="A33" s="70">
        <v>22000000</v>
      </c>
      <c r="B33" s="71" t="s">
        <v>85</v>
      </c>
      <c r="C33" s="72">
        <f>C34+C35</f>
        <v>53761.42</v>
      </c>
      <c r="D33" s="201">
        <f>D34+D35</f>
        <v>43850</v>
      </c>
      <c r="E33" s="72">
        <f>E34+E35</f>
        <v>27335.05</v>
      </c>
      <c r="F33" s="73">
        <f t="shared" si="4"/>
        <v>50.84510416577538</v>
      </c>
      <c r="G33" s="90">
        <f>E33/D33*100</f>
        <v>62.3376282782212</v>
      </c>
      <c r="H33" s="72"/>
      <c r="I33" s="72"/>
      <c r="J33" s="72"/>
      <c r="K33" s="73"/>
      <c r="L33" s="73"/>
      <c r="M33" s="51"/>
      <c r="N33" s="51"/>
      <c r="O33" s="51"/>
      <c r="P33" s="51"/>
      <c r="Q33" s="51"/>
      <c r="R33" s="51"/>
      <c r="S33" s="51"/>
      <c r="T33" s="51"/>
    </row>
    <row r="34" spans="1:20" ht="45">
      <c r="A34" s="75">
        <v>22010300</v>
      </c>
      <c r="B34" s="106" t="s">
        <v>86</v>
      </c>
      <c r="C34" s="77">
        <v>11658.6</v>
      </c>
      <c r="D34" s="202">
        <v>0</v>
      </c>
      <c r="E34" s="78">
        <v>0</v>
      </c>
      <c r="F34" s="189">
        <f t="shared" si="4"/>
        <v>0</v>
      </c>
      <c r="G34" s="88"/>
      <c r="H34" s="79"/>
      <c r="I34" s="77"/>
      <c r="J34" s="78"/>
      <c r="K34" s="88"/>
      <c r="L34" s="88"/>
      <c r="M34" s="64"/>
      <c r="N34" s="64"/>
      <c r="O34" s="64"/>
      <c r="P34" s="64"/>
      <c r="Q34" s="64"/>
      <c r="R34" s="64"/>
      <c r="S34" s="51"/>
      <c r="T34" s="51"/>
    </row>
    <row r="35" spans="1:20" ht="16.5" thickBot="1">
      <c r="A35" s="81">
        <v>22090000</v>
      </c>
      <c r="B35" s="107" t="s">
        <v>87</v>
      </c>
      <c r="C35" s="83">
        <v>42102.82</v>
      </c>
      <c r="D35" s="203">
        <v>43850</v>
      </c>
      <c r="E35" s="84">
        <v>27335.05</v>
      </c>
      <c r="F35" s="190">
        <f t="shared" si="4"/>
        <v>64.92451099475048</v>
      </c>
      <c r="G35" s="89">
        <f>E35/D35*100</f>
        <v>62.3376282782212</v>
      </c>
      <c r="H35" s="86"/>
      <c r="I35" s="83"/>
      <c r="J35" s="84"/>
      <c r="K35" s="85"/>
      <c r="L35" s="85"/>
      <c r="M35" s="51"/>
      <c r="N35" s="51"/>
      <c r="O35" s="51"/>
      <c r="P35" s="51"/>
      <c r="Q35" s="51"/>
      <c r="R35" s="51"/>
      <c r="S35" s="51"/>
      <c r="T35" s="51"/>
    </row>
    <row r="36" spans="1:20" ht="16.5" thickBot="1">
      <c r="A36" s="70">
        <v>24000000</v>
      </c>
      <c r="B36" s="96" t="s">
        <v>88</v>
      </c>
      <c r="C36" s="72">
        <v>394864.19</v>
      </c>
      <c r="D36" s="201">
        <v>446920</v>
      </c>
      <c r="E36" s="72">
        <v>381020.34</v>
      </c>
      <c r="F36" s="90">
        <f t="shared" si="4"/>
        <v>96.49402241312387</v>
      </c>
      <c r="G36" s="90">
        <f>E36/D36*100</f>
        <v>85.25470777767833</v>
      </c>
      <c r="H36" s="72">
        <v>7071.15</v>
      </c>
      <c r="I36" s="72">
        <v>15000</v>
      </c>
      <c r="J36" s="72">
        <v>20994.49</v>
      </c>
      <c r="K36" s="90">
        <f>J36/H36*100</f>
        <v>296.9034739752375</v>
      </c>
      <c r="L36" s="90">
        <f>J36/I36*100</f>
        <v>139.96326666666667</v>
      </c>
      <c r="M36" s="51"/>
      <c r="N36" s="51"/>
      <c r="O36" s="51"/>
      <c r="P36" s="51"/>
      <c r="Q36" s="51"/>
      <c r="R36" s="51"/>
      <c r="S36" s="51"/>
      <c r="T36" s="51"/>
    </row>
    <row r="37" spans="1:20" ht="16.5" thickBot="1">
      <c r="A37" s="70">
        <v>25000000</v>
      </c>
      <c r="B37" s="96" t="s">
        <v>90</v>
      </c>
      <c r="C37" s="72"/>
      <c r="D37" s="191"/>
      <c r="E37" s="72"/>
      <c r="F37" s="73"/>
      <c r="G37" s="73"/>
      <c r="H37" s="72">
        <v>5882156.86</v>
      </c>
      <c r="I37" s="72">
        <v>7640135.93</v>
      </c>
      <c r="J37" s="72">
        <v>4756014.87</v>
      </c>
      <c r="K37" s="73">
        <f>J37/H37*100</f>
        <v>80.85494799266539</v>
      </c>
      <c r="L37" s="73">
        <f>J37/I37*100</f>
        <v>62.250395982156306</v>
      </c>
      <c r="M37" s="51"/>
      <c r="N37" s="51"/>
      <c r="O37" s="51"/>
      <c r="P37" s="51"/>
      <c r="Q37" s="51"/>
      <c r="R37" s="51"/>
      <c r="S37" s="51"/>
      <c r="T37" s="51"/>
    </row>
    <row r="38" spans="1:12" ht="16.5" thickBot="1">
      <c r="A38" s="100">
        <v>30000000</v>
      </c>
      <c r="B38" s="71" t="s">
        <v>89</v>
      </c>
      <c r="C38" s="72">
        <f>C39+C40+C41+C42</f>
        <v>1329.55</v>
      </c>
      <c r="D38" s="201">
        <f aca="true" t="shared" si="5" ref="D38:J38">D39+D40+D41+D42</f>
        <v>0</v>
      </c>
      <c r="E38" s="97">
        <f t="shared" si="5"/>
        <v>0</v>
      </c>
      <c r="F38" s="74"/>
      <c r="G38" s="74"/>
      <c r="H38" s="97">
        <f t="shared" si="5"/>
        <v>678734.8</v>
      </c>
      <c r="I38" s="72">
        <f t="shared" si="5"/>
        <v>200000</v>
      </c>
      <c r="J38" s="97">
        <f t="shared" si="5"/>
        <v>128292.2</v>
      </c>
      <c r="K38" s="74">
        <f>J38/H38*100</f>
        <v>18.901668221520392</v>
      </c>
      <c r="L38" s="74">
        <f>J38/I38*100</f>
        <v>64.14609999999999</v>
      </c>
    </row>
    <row r="39" spans="1:17" ht="30">
      <c r="A39" s="108">
        <v>31010200</v>
      </c>
      <c r="B39" s="109" t="s">
        <v>56</v>
      </c>
      <c r="C39" s="77">
        <v>0</v>
      </c>
      <c r="D39" s="211">
        <v>0</v>
      </c>
      <c r="E39" s="98">
        <v>0</v>
      </c>
      <c r="F39" s="88"/>
      <c r="G39" s="88"/>
      <c r="H39" s="98"/>
      <c r="I39" s="110"/>
      <c r="J39" s="111"/>
      <c r="K39" s="88"/>
      <c r="L39" s="88"/>
      <c r="M39" s="63"/>
      <c r="N39" s="63"/>
      <c r="O39" s="63"/>
      <c r="P39" s="63"/>
      <c r="Q39" s="63"/>
    </row>
    <row r="40" spans="1:17" ht="30">
      <c r="A40" s="112">
        <v>31020000</v>
      </c>
      <c r="B40" s="113" t="s">
        <v>57</v>
      </c>
      <c r="C40" s="114">
        <v>1329.55</v>
      </c>
      <c r="D40" s="198"/>
      <c r="E40" s="114"/>
      <c r="F40" s="116"/>
      <c r="G40" s="116"/>
      <c r="H40" s="114"/>
      <c r="I40" s="117"/>
      <c r="J40" s="115"/>
      <c r="K40" s="116"/>
      <c r="L40" s="116"/>
      <c r="M40" s="63"/>
      <c r="N40" s="63"/>
      <c r="O40" s="63"/>
      <c r="P40" s="63"/>
      <c r="Q40" s="63"/>
    </row>
    <row r="41" spans="1:17" ht="30">
      <c r="A41" s="112">
        <v>31030000</v>
      </c>
      <c r="B41" s="113" t="s">
        <v>54</v>
      </c>
      <c r="C41" s="118"/>
      <c r="D41" s="199"/>
      <c r="E41" s="118"/>
      <c r="F41" s="119"/>
      <c r="G41" s="119"/>
      <c r="H41" s="114">
        <v>39390.9</v>
      </c>
      <c r="I41" s="117">
        <v>100000</v>
      </c>
      <c r="J41" s="78">
        <v>107834</v>
      </c>
      <c r="K41" s="116">
        <f>J41/H41*100</f>
        <v>273.75358268026366</v>
      </c>
      <c r="L41" s="116">
        <f>J41/I41*100</f>
        <v>107.834</v>
      </c>
      <c r="M41" s="63"/>
      <c r="N41" s="63"/>
      <c r="O41" s="63"/>
      <c r="P41" s="63"/>
      <c r="Q41" s="63"/>
    </row>
    <row r="42" spans="1:12" ht="16.5" thickBot="1">
      <c r="A42" s="81">
        <v>33010100</v>
      </c>
      <c r="B42" s="120" t="s">
        <v>58</v>
      </c>
      <c r="C42" s="83"/>
      <c r="D42" s="196"/>
      <c r="E42" s="99"/>
      <c r="F42" s="85"/>
      <c r="G42" s="85"/>
      <c r="H42" s="99">
        <v>639343.9</v>
      </c>
      <c r="I42" s="121">
        <v>100000</v>
      </c>
      <c r="J42" s="122">
        <v>20458.2</v>
      </c>
      <c r="K42" s="89">
        <f>J42/H42*100</f>
        <v>3.1998741209543096</v>
      </c>
      <c r="L42" s="89">
        <f>J42/I42*100</f>
        <v>20.4582</v>
      </c>
    </row>
    <row r="43" spans="1:12" ht="16.5" thickBot="1">
      <c r="A43" s="102"/>
      <c r="B43" s="123"/>
      <c r="C43" s="72"/>
      <c r="D43" s="191"/>
      <c r="E43" s="72"/>
      <c r="F43" s="90"/>
      <c r="G43" s="90"/>
      <c r="H43" s="101"/>
      <c r="I43" s="72"/>
      <c r="J43" s="72"/>
      <c r="K43" s="90"/>
      <c r="L43" s="90"/>
    </row>
    <row r="44" spans="1:12" ht="60.75" hidden="1" thickBot="1">
      <c r="A44" s="112"/>
      <c r="B44" s="113" t="s">
        <v>6</v>
      </c>
      <c r="C44" s="114"/>
      <c r="D44" s="200"/>
      <c r="E44" s="114"/>
      <c r="F44" s="73" t="e">
        <f aca="true" t="shared" si="6" ref="F44:F50">E44/C44*100</f>
        <v>#DIV/0!</v>
      </c>
      <c r="G44" s="73" t="e">
        <f aca="true" t="shared" si="7" ref="G44:G50">E44/D44*100</f>
        <v>#DIV/0!</v>
      </c>
      <c r="H44" s="114"/>
      <c r="I44" s="114"/>
      <c r="J44" s="114"/>
      <c r="K44" s="73" t="e">
        <f>J44/H44*100</f>
        <v>#DIV/0!</v>
      </c>
      <c r="L44" s="73" t="e">
        <f>J44/I44*100</f>
        <v>#DIV/0!</v>
      </c>
    </row>
    <row r="45" spans="1:12" ht="16.5" hidden="1" thickBot="1">
      <c r="A45" s="112"/>
      <c r="B45" s="113" t="s">
        <v>7</v>
      </c>
      <c r="C45" s="114"/>
      <c r="D45" s="200"/>
      <c r="E45" s="114"/>
      <c r="F45" s="73" t="e">
        <f t="shared" si="6"/>
        <v>#DIV/0!</v>
      </c>
      <c r="G45" s="73" t="e">
        <f t="shared" si="7"/>
        <v>#DIV/0!</v>
      </c>
      <c r="H45" s="114"/>
      <c r="I45" s="114"/>
      <c r="J45" s="114"/>
      <c r="K45" s="73" t="e">
        <f>J45/H45*100</f>
        <v>#DIV/0!</v>
      </c>
      <c r="L45" s="73" t="e">
        <f>J45/I45*100</f>
        <v>#DIV/0!</v>
      </c>
    </row>
    <row r="46" spans="1:12" ht="30.75" hidden="1" thickBot="1">
      <c r="A46" s="81"/>
      <c r="B46" s="120" t="s">
        <v>67</v>
      </c>
      <c r="C46" s="83"/>
      <c r="D46" s="193"/>
      <c r="E46" s="83"/>
      <c r="F46" s="73" t="e">
        <f t="shared" si="6"/>
        <v>#DIV/0!</v>
      </c>
      <c r="G46" s="73" t="e">
        <f t="shared" si="7"/>
        <v>#DIV/0!</v>
      </c>
      <c r="H46" s="83"/>
      <c r="I46" s="83"/>
      <c r="J46" s="83"/>
      <c r="K46" s="73" t="e">
        <f>J46/H46*100</f>
        <v>#DIV/0!</v>
      </c>
      <c r="L46" s="73" t="e">
        <f>J46/I46*100</f>
        <v>#DIV/0!</v>
      </c>
    </row>
    <row r="47" spans="1:12" ht="16.5" thickBot="1">
      <c r="A47" s="102"/>
      <c r="B47" s="124" t="s">
        <v>68</v>
      </c>
      <c r="C47" s="125">
        <f>C38+C29+C11</f>
        <v>81937302.27000003</v>
      </c>
      <c r="D47" s="212">
        <f>D38+D29+D11</f>
        <v>85146725</v>
      </c>
      <c r="E47" s="125">
        <f>E38+E29+E11</f>
        <v>73814542.26</v>
      </c>
      <c r="F47" s="73">
        <f>E47/C47*100</f>
        <v>90.08661527171851</v>
      </c>
      <c r="G47" s="73">
        <f>E47/D47*100</f>
        <v>86.6909939988884</v>
      </c>
      <c r="H47" s="72">
        <f>H38+H29+H11</f>
        <v>12304412.4</v>
      </c>
      <c r="I47" s="72">
        <f>I38+I29+I11</f>
        <v>15442935.93</v>
      </c>
      <c r="J47" s="72">
        <f>J38+J29+J11</f>
        <v>10299857.63</v>
      </c>
      <c r="K47" s="73">
        <f>J47/H47*100</f>
        <v>83.708650971419</v>
      </c>
      <c r="L47" s="73">
        <f>J47/I47*100</f>
        <v>66.69624012355791</v>
      </c>
    </row>
    <row r="48" spans="1:12" ht="27.75" customHeight="1" thickBot="1">
      <c r="A48" s="70">
        <v>41020000</v>
      </c>
      <c r="B48" s="123" t="s">
        <v>52</v>
      </c>
      <c r="C48" s="72">
        <f>SUM(C50:C57)</f>
        <v>50221134.01</v>
      </c>
      <c r="D48" s="201">
        <f>SUM(D50:D57)</f>
        <v>72563502</v>
      </c>
      <c r="E48" s="72">
        <f>SUM(E50:E57)</f>
        <v>67155768.9</v>
      </c>
      <c r="F48" s="73">
        <f t="shared" si="6"/>
        <v>133.72013640040066</v>
      </c>
      <c r="G48" s="73">
        <f t="shared" si="7"/>
        <v>92.54758528605745</v>
      </c>
      <c r="H48" s="72"/>
      <c r="I48" s="72"/>
      <c r="J48" s="72"/>
      <c r="K48" s="73"/>
      <c r="L48" s="73"/>
    </row>
    <row r="49" spans="1:12" ht="60.75" hidden="1" thickBot="1">
      <c r="A49" s="91"/>
      <c r="B49" s="126" t="s">
        <v>13</v>
      </c>
      <c r="C49" s="93"/>
      <c r="D49" s="194"/>
      <c r="E49" s="93"/>
      <c r="F49" s="74" t="e">
        <f t="shared" si="6"/>
        <v>#DIV/0!</v>
      </c>
      <c r="G49" s="74" t="e">
        <f t="shared" si="7"/>
        <v>#DIV/0!</v>
      </c>
      <c r="H49" s="93"/>
      <c r="I49" s="93"/>
      <c r="J49" s="93"/>
      <c r="K49" s="74"/>
      <c r="L49" s="74"/>
    </row>
    <row r="50" spans="1:12" ht="30">
      <c r="A50" s="108">
        <v>41020100</v>
      </c>
      <c r="B50" s="127" t="s">
        <v>91</v>
      </c>
      <c r="C50" s="98">
        <v>49066800.01</v>
      </c>
      <c r="D50" s="213">
        <v>71415900</v>
      </c>
      <c r="E50" s="111">
        <v>66008166.9</v>
      </c>
      <c r="F50" s="88">
        <f t="shared" si="6"/>
        <v>134.52714847217933</v>
      </c>
      <c r="G50" s="88">
        <f t="shared" si="7"/>
        <v>92.42783035710535</v>
      </c>
      <c r="H50" s="128"/>
      <c r="I50" s="98"/>
      <c r="J50" s="111"/>
      <c r="K50" s="80"/>
      <c r="L50" s="80"/>
    </row>
    <row r="51" spans="1:12" ht="45.75" thickBot="1">
      <c r="A51" s="112">
        <v>41020600</v>
      </c>
      <c r="B51" s="129" t="s">
        <v>92</v>
      </c>
      <c r="C51" s="114">
        <v>1154334</v>
      </c>
      <c r="D51" s="214">
        <v>1147602</v>
      </c>
      <c r="E51" s="115">
        <v>1147602</v>
      </c>
      <c r="F51" s="116">
        <f>E51/C51*100</f>
        <v>99.41680657418044</v>
      </c>
      <c r="G51" s="116">
        <f>E51/D51*100</f>
        <v>100</v>
      </c>
      <c r="H51" s="130"/>
      <c r="I51" s="114"/>
      <c r="J51" s="115"/>
      <c r="K51" s="119"/>
      <c r="L51" s="119"/>
    </row>
    <row r="52" spans="1:12" ht="90" hidden="1">
      <c r="A52" s="112"/>
      <c r="B52" s="113" t="s">
        <v>14</v>
      </c>
      <c r="C52" s="114"/>
      <c r="D52" s="200"/>
      <c r="E52" s="115"/>
      <c r="F52" s="116" t="e">
        <f>E52/C52*100</f>
        <v>#DIV/0!</v>
      </c>
      <c r="G52" s="116" t="e">
        <f>E52/D52*100</f>
        <v>#DIV/0!</v>
      </c>
      <c r="H52" s="130"/>
      <c r="I52" s="114"/>
      <c r="J52" s="115"/>
      <c r="K52" s="119" t="e">
        <f>J52/H52*100</f>
        <v>#DIV/0!</v>
      </c>
      <c r="L52" s="119" t="e">
        <f>J52/I52*100</f>
        <v>#DIV/0!</v>
      </c>
    </row>
    <row r="53" spans="1:12" ht="60" hidden="1">
      <c r="A53" s="112">
        <v>41021100</v>
      </c>
      <c r="B53" s="103" t="s">
        <v>108</v>
      </c>
      <c r="C53" s="114"/>
      <c r="D53" s="200"/>
      <c r="E53" s="115"/>
      <c r="F53" s="116" t="e">
        <f>E53/C53*100</f>
        <v>#DIV/0!</v>
      </c>
      <c r="G53" s="116" t="e">
        <f>E53/D53*100</f>
        <v>#DIV/0!</v>
      </c>
      <c r="H53" s="130"/>
      <c r="I53" s="114"/>
      <c r="J53" s="115"/>
      <c r="K53" s="119"/>
      <c r="L53" s="119"/>
    </row>
    <row r="54" spans="1:12" ht="60.75" hidden="1" thickBot="1">
      <c r="A54" s="112">
        <v>41021200</v>
      </c>
      <c r="B54" s="129" t="s">
        <v>104</v>
      </c>
      <c r="C54" s="114">
        <v>0</v>
      </c>
      <c r="D54" s="200"/>
      <c r="E54" s="115"/>
      <c r="F54" s="89" t="e">
        <f>E54/C54*100</f>
        <v>#DIV/0!</v>
      </c>
      <c r="G54" s="89" t="e">
        <f>E54/D54*100</f>
        <v>#DIV/0!</v>
      </c>
      <c r="H54" s="130"/>
      <c r="I54" s="114"/>
      <c r="J54" s="115"/>
      <c r="K54" s="119"/>
      <c r="L54" s="119"/>
    </row>
    <row r="55" spans="1:12" ht="2.25" customHeight="1" hidden="1" thickBot="1">
      <c r="A55" s="112">
        <v>41021600</v>
      </c>
      <c r="B55" s="103" t="s">
        <v>109</v>
      </c>
      <c r="C55" s="114"/>
      <c r="D55" s="200"/>
      <c r="E55" s="115"/>
      <c r="F55" s="104"/>
      <c r="G55" s="104"/>
      <c r="H55" s="130"/>
      <c r="I55" s="114"/>
      <c r="J55" s="115"/>
      <c r="K55" s="119"/>
      <c r="L55" s="119"/>
    </row>
    <row r="56" spans="1:12" ht="45.75" hidden="1" thickBot="1">
      <c r="A56" s="112">
        <v>41021800</v>
      </c>
      <c r="B56" s="129" t="s">
        <v>105</v>
      </c>
      <c r="C56" s="114"/>
      <c r="D56" s="200"/>
      <c r="E56" s="115"/>
      <c r="F56" s="116"/>
      <c r="G56" s="116"/>
      <c r="H56" s="130"/>
      <c r="I56" s="114"/>
      <c r="J56" s="115"/>
      <c r="K56" s="119"/>
      <c r="L56" s="119"/>
    </row>
    <row r="57" spans="1:12" ht="75.75" hidden="1" thickBot="1">
      <c r="A57" s="131">
        <v>41021900</v>
      </c>
      <c r="B57" s="132" t="s">
        <v>106</v>
      </c>
      <c r="C57" s="99"/>
      <c r="D57" s="197"/>
      <c r="E57" s="122"/>
      <c r="F57" s="89"/>
      <c r="G57" s="89"/>
      <c r="H57" s="133"/>
      <c r="I57" s="99"/>
      <c r="J57" s="122"/>
      <c r="K57" s="85"/>
      <c r="L57" s="85"/>
    </row>
    <row r="58" spans="1:12" ht="31.5" customHeight="1" thickBot="1">
      <c r="A58" s="70">
        <v>41030000</v>
      </c>
      <c r="B58" s="134" t="s">
        <v>93</v>
      </c>
      <c r="C58" s="72">
        <f>C59+C60+C61+C62+C63+C64+C66+C67+C68+C65</f>
        <v>88383488.09</v>
      </c>
      <c r="D58" s="201">
        <f>D59+D60+D61+D62+D63+D64+D66+D67+D68+D69+D65</f>
        <v>102129424.32</v>
      </c>
      <c r="E58" s="72">
        <f>E59+E60+E61+E62+E63+E64+E66+E67+E68+E69</f>
        <v>88838771.91000001</v>
      </c>
      <c r="F58" s="73">
        <f>E58/C58*100</f>
        <v>100.51512316365745</v>
      </c>
      <c r="G58" s="73">
        <f>E58/D58*100</f>
        <v>86.98646105322531</v>
      </c>
      <c r="H58" s="72">
        <f>H59+H60+H61+H62+H63+H64+H66+H67+H68</f>
        <v>13949575.370000001</v>
      </c>
      <c r="I58" s="72">
        <f>I59+I60+I61+I62+I63+I64+I66+I67+I68</f>
        <v>15962620</v>
      </c>
      <c r="J58" s="72">
        <f>J59+J60+J61+J62+J63+J64+J66+J67+J68</f>
        <v>14888692</v>
      </c>
      <c r="K58" s="73">
        <f>J58/H58*100</f>
        <v>106.73222377807762</v>
      </c>
      <c r="L58" s="73">
        <f>J58/I58*100</f>
        <v>93.27223225260013</v>
      </c>
    </row>
    <row r="59" spans="1:12" ht="75">
      <c r="A59" s="108">
        <v>41030600</v>
      </c>
      <c r="B59" s="182" t="s">
        <v>94</v>
      </c>
      <c r="C59" s="93">
        <v>60082470.96</v>
      </c>
      <c r="D59" s="204">
        <v>70483508.71</v>
      </c>
      <c r="E59" s="93">
        <v>66454323.11</v>
      </c>
      <c r="F59" s="88">
        <f>E59/C59*100</f>
        <v>110.60517659841598</v>
      </c>
      <c r="G59" s="88">
        <f>E59/D59*100</f>
        <v>94.28350592394906</v>
      </c>
      <c r="H59" s="93"/>
      <c r="I59" s="93"/>
      <c r="J59" s="93"/>
      <c r="K59" s="80"/>
      <c r="L59" s="80"/>
    </row>
    <row r="60" spans="1:12" ht="105">
      <c r="A60" s="112">
        <v>41030800</v>
      </c>
      <c r="B60" s="183" t="s">
        <v>95</v>
      </c>
      <c r="C60" s="114">
        <v>21548182.88</v>
      </c>
      <c r="D60" s="214">
        <v>25002340</v>
      </c>
      <c r="E60" s="114">
        <v>16713973.19</v>
      </c>
      <c r="F60" s="116">
        <f>E60/C60*100</f>
        <v>77.565580740978</v>
      </c>
      <c r="G60" s="116">
        <f>E60/D60*100</f>
        <v>66.84963563410464</v>
      </c>
      <c r="H60" s="114"/>
      <c r="I60" s="114"/>
      <c r="J60" s="114"/>
      <c r="K60" s="119"/>
      <c r="L60" s="119"/>
    </row>
    <row r="61" spans="1:12" ht="90.75" thickBot="1">
      <c r="A61" s="131">
        <v>41030900</v>
      </c>
      <c r="B61" s="184" t="s">
        <v>96</v>
      </c>
      <c r="C61" s="99">
        <v>2570385.4</v>
      </c>
      <c r="D61" s="210">
        <v>3142727.62</v>
      </c>
      <c r="E61" s="99">
        <v>2265894.26</v>
      </c>
      <c r="F61" s="89">
        <f>E61/C61*100</f>
        <v>88.15387217807881</v>
      </c>
      <c r="G61" s="89">
        <f>E61/D61*100</f>
        <v>72.09960690134514</v>
      </c>
      <c r="H61" s="99"/>
      <c r="I61" s="99"/>
      <c r="J61" s="99"/>
      <c r="K61" s="85"/>
      <c r="L61" s="85"/>
    </row>
    <row r="62" spans="1:12" ht="75">
      <c r="A62" s="108">
        <v>41031000</v>
      </c>
      <c r="B62" s="182" t="s">
        <v>97</v>
      </c>
      <c r="C62" s="98">
        <v>1308323.55</v>
      </c>
      <c r="D62" s="213">
        <v>1082022.99</v>
      </c>
      <c r="E62" s="98">
        <v>997226.37</v>
      </c>
      <c r="F62" s="88">
        <f>E62/C62*100</f>
        <v>76.2216937851497</v>
      </c>
      <c r="G62" s="88">
        <f>E62/D62*100</f>
        <v>92.16314063715042</v>
      </c>
      <c r="H62" s="98"/>
      <c r="I62" s="98"/>
      <c r="J62" s="98"/>
      <c r="K62" s="80"/>
      <c r="L62" s="80"/>
    </row>
    <row r="63" spans="1:12" ht="60" hidden="1">
      <c r="A63" s="112">
        <v>41032600</v>
      </c>
      <c r="B63" s="183" t="s">
        <v>98</v>
      </c>
      <c r="C63" s="83"/>
      <c r="D63" s="203"/>
      <c r="E63" s="83"/>
      <c r="F63" s="116"/>
      <c r="G63" s="116"/>
      <c r="H63" s="83"/>
      <c r="I63" s="83"/>
      <c r="J63" s="83"/>
      <c r="K63" s="119"/>
      <c r="L63" s="119"/>
    </row>
    <row r="64" spans="1:13" ht="60">
      <c r="A64" s="112">
        <v>41034400</v>
      </c>
      <c r="B64" s="183" t="s">
        <v>101</v>
      </c>
      <c r="C64" s="83"/>
      <c r="D64" s="203"/>
      <c r="E64" s="83"/>
      <c r="F64" s="116"/>
      <c r="G64" s="116"/>
      <c r="H64" s="83">
        <v>1395270.37</v>
      </c>
      <c r="I64" s="83">
        <v>3152200</v>
      </c>
      <c r="J64" s="83">
        <v>2078272</v>
      </c>
      <c r="K64" s="116">
        <f>J64/H64*100</f>
        <v>148.95120291273724</v>
      </c>
      <c r="L64" s="116">
        <f>J64/I64*100</f>
        <v>65.93084195165282</v>
      </c>
      <c r="M64" s="152"/>
    </row>
    <row r="65" spans="1:13" ht="60">
      <c r="A65" s="112">
        <v>41034500</v>
      </c>
      <c r="B65" s="183" t="s">
        <v>162</v>
      </c>
      <c r="C65" s="83">
        <v>687500</v>
      </c>
      <c r="D65" s="203"/>
      <c r="E65" s="83"/>
      <c r="F65" s="116"/>
      <c r="G65" s="116"/>
      <c r="H65" s="83"/>
      <c r="I65" s="83"/>
      <c r="J65" s="83"/>
      <c r="K65" s="116"/>
      <c r="L65" s="116"/>
      <c r="M65" s="152"/>
    </row>
    <row r="66" spans="1:12" ht="26.25" customHeight="1">
      <c r="A66" s="112">
        <v>41035000</v>
      </c>
      <c r="B66" s="187" t="s">
        <v>99</v>
      </c>
      <c r="C66" s="83">
        <v>1936644</v>
      </c>
      <c r="D66" s="203">
        <v>1937196</v>
      </c>
      <c r="E66" s="83">
        <v>1937196</v>
      </c>
      <c r="F66" s="116">
        <f>E66/C66*100</f>
        <v>100.02850291535255</v>
      </c>
      <c r="G66" s="116">
        <f>E66/D66*100</f>
        <v>100</v>
      </c>
      <c r="H66" s="83"/>
      <c r="I66" s="83">
        <v>1177120</v>
      </c>
      <c r="J66" s="83">
        <v>1177120</v>
      </c>
      <c r="K66" s="116"/>
      <c r="L66" s="116">
        <f>J66/I66*100</f>
        <v>100</v>
      </c>
    </row>
    <row r="67" spans="1:12" ht="105">
      <c r="A67" s="112">
        <v>41035800</v>
      </c>
      <c r="B67" s="183" t="s">
        <v>100</v>
      </c>
      <c r="C67" s="83">
        <v>249981.3</v>
      </c>
      <c r="D67" s="203">
        <v>342829</v>
      </c>
      <c r="E67" s="83">
        <v>331358.98</v>
      </c>
      <c r="F67" s="116">
        <f>E67/C67*100</f>
        <v>132.55350700232378</v>
      </c>
      <c r="G67" s="116">
        <f>E67/D67*100</f>
        <v>96.65430287402758</v>
      </c>
      <c r="H67" s="83"/>
      <c r="I67" s="83"/>
      <c r="J67" s="83"/>
      <c r="K67" s="116"/>
      <c r="L67" s="116"/>
    </row>
    <row r="68" spans="1:12" ht="93.75" customHeight="1">
      <c r="A68" s="81">
        <v>41036600</v>
      </c>
      <c r="B68" s="185" t="s">
        <v>107</v>
      </c>
      <c r="C68" s="83"/>
      <c r="D68" s="203"/>
      <c r="E68" s="83"/>
      <c r="F68" s="105"/>
      <c r="G68" s="105"/>
      <c r="H68" s="83">
        <v>12554305</v>
      </c>
      <c r="I68" s="83">
        <v>11633300</v>
      </c>
      <c r="J68" s="83">
        <v>11633300</v>
      </c>
      <c r="K68" s="105">
        <f>J68/H68*100</f>
        <v>92.66383125151093</v>
      </c>
      <c r="L68" s="105">
        <f>J68/I68*100</f>
        <v>100</v>
      </c>
    </row>
    <row r="69" spans="1:12" ht="67.5" customHeight="1" thickBot="1">
      <c r="A69" s="81">
        <v>41037000</v>
      </c>
      <c r="B69" s="82" t="s">
        <v>153</v>
      </c>
      <c r="C69" s="83"/>
      <c r="D69" s="203">
        <v>138800</v>
      </c>
      <c r="E69" s="83">
        <v>138800</v>
      </c>
      <c r="F69" s="105"/>
      <c r="G69" s="105">
        <f>E69/D69*100</f>
        <v>100</v>
      </c>
      <c r="H69" s="83"/>
      <c r="I69" s="83"/>
      <c r="J69" s="83"/>
      <c r="K69" s="105"/>
      <c r="L69" s="105"/>
    </row>
    <row r="70" spans="1:13" ht="42.75" customHeight="1" thickBot="1">
      <c r="A70" s="68"/>
      <c r="B70" s="70" t="s">
        <v>8</v>
      </c>
      <c r="C70" s="125">
        <f>C58+C48+C47</f>
        <v>220541924.37</v>
      </c>
      <c r="D70" s="212">
        <f>D58+D48+D47</f>
        <v>259839651.32</v>
      </c>
      <c r="E70" s="125">
        <f>E58+E48+E47</f>
        <v>229809083.07</v>
      </c>
      <c r="F70" s="73">
        <f>E70/C70*100</f>
        <v>104.201994122647</v>
      </c>
      <c r="G70" s="73">
        <f>E70/D70*100</f>
        <v>88.44265372992804</v>
      </c>
      <c r="H70" s="72">
        <f>H58+H48+H47</f>
        <v>26253987.770000003</v>
      </c>
      <c r="I70" s="72">
        <f>I58+I48+I47</f>
        <v>31405555.93</v>
      </c>
      <c r="J70" s="72">
        <f>J58+J48+J47</f>
        <v>25188549.630000003</v>
      </c>
      <c r="K70" s="73">
        <f>J70/H70*100</f>
        <v>95.94180453905193</v>
      </c>
      <c r="L70" s="73">
        <f>J70/I70*100</f>
        <v>80.20411957089021</v>
      </c>
      <c r="M70" s="152"/>
    </row>
    <row r="71" spans="1:12" ht="12.75" hidden="1">
      <c r="A71" s="51"/>
      <c r="B71" s="53" t="s">
        <v>53</v>
      </c>
      <c r="C71" s="53"/>
      <c r="D71" s="54">
        <f>SUM(D70:D70)</f>
        <v>259839651.32</v>
      </c>
      <c r="E71" s="54">
        <f>SUM(E70:E70)</f>
        <v>229809083.07</v>
      </c>
      <c r="F71" s="55">
        <f>IF(D71=0,0,E71/D71*100)</f>
        <v>88.44265372992804</v>
      </c>
      <c r="G71" s="55"/>
      <c r="H71" s="55"/>
      <c r="I71" s="54">
        <f>SUM(I70:I70)</f>
        <v>31405555.93</v>
      </c>
      <c r="J71" s="54">
        <f>SUM(J70:J70)</f>
        <v>25188549.630000003</v>
      </c>
      <c r="K71" s="55">
        <f>IF(I71=0,0,J71/I71*100)</f>
        <v>80.20411957089021</v>
      </c>
      <c r="L71" s="51"/>
    </row>
    <row r="72" spans="1:12" ht="12.75" hidden="1">
      <c r="A72" s="51"/>
      <c r="B72" s="53"/>
      <c r="C72" s="53"/>
      <c r="D72" s="54"/>
      <c r="E72" s="54"/>
      <c r="F72" s="55"/>
      <c r="G72" s="55"/>
      <c r="H72" s="55"/>
      <c r="I72" s="54"/>
      <c r="J72" s="54"/>
      <c r="K72" s="55"/>
      <c r="L72" s="51"/>
    </row>
    <row r="73" spans="1:12" ht="12.75" hidden="1">
      <c r="A73" s="51"/>
      <c r="B73" s="53"/>
      <c r="C73" s="53"/>
      <c r="D73" s="54"/>
      <c r="E73" s="54"/>
      <c r="F73" s="55"/>
      <c r="G73" s="55"/>
      <c r="H73" s="55"/>
      <c r="I73" s="54"/>
      <c r="J73" s="54"/>
      <c r="K73" s="55"/>
      <c r="L73" s="51"/>
    </row>
    <row r="74" spans="1:12" ht="12.75" hidden="1">
      <c r="A74" s="51"/>
      <c r="B74" s="53"/>
      <c r="C74" s="53"/>
      <c r="D74" s="54"/>
      <c r="E74" s="54"/>
      <c r="F74" s="55"/>
      <c r="G74" s="55"/>
      <c r="H74" s="55"/>
      <c r="I74" s="54"/>
      <c r="J74" s="54"/>
      <c r="K74" s="55"/>
      <c r="L74" s="51"/>
    </row>
    <row r="75" spans="1:12" ht="12.75" hidden="1">
      <c r="A75" s="51"/>
      <c r="B75" s="53"/>
      <c r="C75" s="53"/>
      <c r="D75" s="54"/>
      <c r="E75" s="54"/>
      <c r="F75" s="55"/>
      <c r="G75" s="55"/>
      <c r="H75" s="55"/>
      <c r="I75" s="54"/>
      <c r="J75" s="54"/>
      <c r="K75" s="55"/>
      <c r="L75" s="51"/>
    </row>
    <row r="76" spans="1:12" ht="12.75" hidden="1">
      <c r="A76" s="51"/>
      <c r="B76" s="245" t="s">
        <v>62</v>
      </c>
      <c r="C76" s="245"/>
      <c r="D76" s="246"/>
      <c r="E76" s="246"/>
      <c r="F76" s="246"/>
      <c r="G76" s="246"/>
      <c r="H76" s="246"/>
      <c r="I76" s="246"/>
      <c r="J76" s="246"/>
      <c r="K76" s="246"/>
      <c r="L76" s="51"/>
    </row>
    <row r="77" spans="1:12" ht="12.75" hidden="1">
      <c r="A77" s="51"/>
      <c r="B77" s="53"/>
      <c r="C77" s="53"/>
      <c r="D77" s="54"/>
      <c r="E77" s="54"/>
      <c r="F77" s="55"/>
      <c r="G77" s="55"/>
      <c r="H77" s="55"/>
      <c r="I77" s="54"/>
      <c r="J77" s="54"/>
      <c r="K77" s="55"/>
      <c r="L77" s="51"/>
    </row>
    <row r="78" spans="1:12" ht="12.75" hidden="1">
      <c r="A78" s="51"/>
      <c r="B78" s="56" t="s">
        <v>0</v>
      </c>
      <c r="C78" s="56"/>
      <c r="D78" s="247" t="s">
        <v>1</v>
      </c>
      <c r="E78" s="247"/>
      <c r="F78" s="247"/>
      <c r="G78" s="52"/>
      <c r="H78" s="52"/>
      <c r="I78" s="247" t="s">
        <v>2</v>
      </c>
      <c r="J78" s="247"/>
      <c r="K78" s="247"/>
      <c r="L78" s="51"/>
    </row>
    <row r="79" spans="1:12" ht="49.5" customHeight="1" hidden="1">
      <c r="A79" s="51"/>
      <c r="B79" s="56"/>
      <c r="C79" s="56"/>
      <c r="D79" s="57" t="s">
        <v>69</v>
      </c>
      <c r="E79" s="57" t="s">
        <v>70</v>
      </c>
      <c r="F79" s="57" t="s">
        <v>50</v>
      </c>
      <c r="G79" s="57"/>
      <c r="H79" s="57"/>
      <c r="I79" s="57" t="s">
        <v>64</v>
      </c>
      <c r="J79" s="57" t="s">
        <v>71</v>
      </c>
      <c r="K79" s="57" t="s">
        <v>60</v>
      </c>
      <c r="L79" s="51"/>
    </row>
    <row r="80" spans="1:12" ht="12.75" hidden="1">
      <c r="A80" s="51"/>
      <c r="B80" s="57">
        <v>1</v>
      </c>
      <c r="C80" s="57"/>
      <c r="D80" s="58">
        <v>2</v>
      </c>
      <c r="E80" s="57">
        <v>3</v>
      </c>
      <c r="F80" s="58">
        <v>4</v>
      </c>
      <c r="G80" s="58"/>
      <c r="H80" s="58"/>
      <c r="I80" s="57">
        <v>5</v>
      </c>
      <c r="J80" s="58">
        <v>6</v>
      </c>
      <c r="K80" s="57">
        <v>7</v>
      </c>
      <c r="L80" s="51"/>
    </row>
    <row r="81" spans="1:12" ht="22.5" hidden="1">
      <c r="A81" s="51"/>
      <c r="B81" s="59" t="s">
        <v>63</v>
      </c>
      <c r="C81" s="59"/>
      <c r="D81" s="60">
        <v>0</v>
      </c>
      <c r="E81" s="61">
        <v>0</v>
      </c>
      <c r="F81" s="58"/>
      <c r="G81" s="58"/>
      <c r="H81" s="58"/>
      <c r="I81" s="62">
        <v>0</v>
      </c>
      <c r="J81" s="60">
        <v>0</v>
      </c>
      <c r="K81" s="61"/>
      <c r="L81" s="51"/>
    </row>
    <row r="82" spans="1:12" ht="42" customHeight="1">
      <c r="A82" s="149"/>
      <c r="B82" s="242" t="s">
        <v>143</v>
      </c>
      <c r="C82" s="242"/>
      <c r="D82" s="242"/>
      <c r="E82" s="242"/>
      <c r="F82" s="242"/>
      <c r="G82" s="242"/>
      <c r="H82" s="242"/>
      <c r="I82" s="242"/>
      <c r="J82" s="242"/>
      <c r="K82" s="242"/>
      <c r="L82" s="153"/>
    </row>
    <row r="83" spans="1:12" ht="19.5" customHeight="1">
      <c r="A83" s="150">
        <v>1</v>
      </c>
      <c r="B83" s="151">
        <v>2</v>
      </c>
      <c r="C83" s="150">
        <v>3</v>
      </c>
      <c r="D83" s="151">
        <v>4</v>
      </c>
      <c r="E83" s="150">
        <v>5</v>
      </c>
      <c r="F83" s="158">
        <v>6</v>
      </c>
      <c r="G83" s="159">
        <v>7</v>
      </c>
      <c r="H83" s="151">
        <v>8</v>
      </c>
      <c r="I83" s="150">
        <v>9</v>
      </c>
      <c r="J83" s="151">
        <v>10</v>
      </c>
      <c r="K83" s="150">
        <v>11</v>
      </c>
      <c r="L83" s="151">
        <v>12</v>
      </c>
    </row>
    <row r="84" spans="1:12" ht="32.25" customHeight="1">
      <c r="A84" s="138">
        <v>10000</v>
      </c>
      <c r="B84" s="139" t="s">
        <v>110</v>
      </c>
      <c r="C84" s="215">
        <v>14047540.63</v>
      </c>
      <c r="D84" s="160">
        <v>15534488</v>
      </c>
      <c r="E84" s="160">
        <v>13693811</v>
      </c>
      <c r="F84" s="161">
        <f>E84/C84*100</f>
        <v>97.48191061113877</v>
      </c>
      <c r="G84" s="161">
        <f aca="true" t="shared" si="8" ref="G84:G117">E84/D84*100</f>
        <v>88.15102885914231</v>
      </c>
      <c r="H84" s="219">
        <v>413284.98</v>
      </c>
      <c r="I84" s="165">
        <v>1018286.26</v>
      </c>
      <c r="J84" s="160">
        <v>111124.15</v>
      </c>
      <c r="K84" s="161">
        <f aca="true" t="shared" si="9" ref="K84:K94">J84/H84*100</f>
        <v>26.88802046471662</v>
      </c>
      <c r="L84" s="161">
        <f aca="true" t="shared" si="10" ref="L84:L94">J84/I84*100</f>
        <v>10.912859611795213</v>
      </c>
    </row>
    <row r="85" spans="1:12" ht="27.75" customHeight="1">
      <c r="A85" s="138">
        <v>70000</v>
      </c>
      <c r="B85" s="139" t="s">
        <v>111</v>
      </c>
      <c r="C85" s="215">
        <v>59594761.36</v>
      </c>
      <c r="D85" s="167">
        <v>70338957</v>
      </c>
      <c r="E85" s="160">
        <v>62829783.23</v>
      </c>
      <c r="F85" s="161">
        <f aca="true" t="shared" si="11" ref="F85:F90">E85/C85*100</f>
        <v>105.42836617879527</v>
      </c>
      <c r="G85" s="161">
        <f t="shared" si="8"/>
        <v>89.32430321649495</v>
      </c>
      <c r="H85" s="219">
        <v>3793667.7</v>
      </c>
      <c r="I85" s="165">
        <v>5878336.42</v>
      </c>
      <c r="J85" s="160">
        <v>2589911.01</v>
      </c>
      <c r="K85" s="161">
        <f t="shared" si="9"/>
        <v>68.26931652448104</v>
      </c>
      <c r="L85" s="161">
        <f t="shared" si="10"/>
        <v>44.05857074100567</v>
      </c>
    </row>
    <row r="86" spans="1:12" ht="26.25" customHeight="1">
      <c r="A86" s="138">
        <v>80000</v>
      </c>
      <c r="B86" s="139" t="s">
        <v>112</v>
      </c>
      <c r="C86" s="215">
        <v>54769983.14</v>
      </c>
      <c r="D86" s="160">
        <v>57769169</v>
      </c>
      <c r="E86" s="160">
        <v>54059679.8</v>
      </c>
      <c r="F86" s="161">
        <f t="shared" si="11"/>
        <v>98.70311564970841</v>
      </c>
      <c r="G86" s="161">
        <f t="shared" si="8"/>
        <v>93.57877348036632</v>
      </c>
      <c r="H86" s="219">
        <v>2205249.31</v>
      </c>
      <c r="I86" s="165">
        <v>4465930.78</v>
      </c>
      <c r="J86" s="160">
        <v>2987787.53</v>
      </c>
      <c r="K86" s="161">
        <f t="shared" si="9"/>
        <v>135.4852495113126</v>
      </c>
      <c r="L86" s="161">
        <f t="shared" si="10"/>
        <v>66.90178771646791</v>
      </c>
    </row>
    <row r="87" spans="1:12" ht="34.5" customHeight="1">
      <c r="A87" s="138">
        <v>90000</v>
      </c>
      <c r="B87" s="139" t="s">
        <v>113</v>
      </c>
      <c r="C87" s="215">
        <v>87778563.63</v>
      </c>
      <c r="D87" s="160">
        <v>102159335.32</v>
      </c>
      <c r="E87" s="160">
        <v>88687214.95</v>
      </c>
      <c r="F87" s="161">
        <f t="shared" si="11"/>
        <v>101.03516312232006</v>
      </c>
      <c r="G87" s="161">
        <f t="shared" si="8"/>
        <v>86.81263897440166</v>
      </c>
      <c r="H87" s="219">
        <v>50514.44</v>
      </c>
      <c r="I87" s="173">
        <v>194506.75</v>
      </c>
      <c r="J87" s="160">
        <v>52287.38</v>
      </c>
      <c r="K87" s="161">
        <f t="shared" si="9"/>
        <v>103.50976869188295</v>
      </c>
      <c r="L87" s="161">
        <f t="shared" si="10"/>
        <v>26.882038798139398</v>
      </c>
    </row>
    <row r="88" spans="1:12" ht="33.75" customHeight="1">
      <c r="A88" s="138">
        <v>100000</v>
      </c>
      <c r="B88" s="139" t="s">
        <v>114</v>
      </c>
      <c r="C88" s="215">
        <f>SUM(C89:C96)</f>
        <v>1664612.54</v>
      </c>
      <c r="D88" s="160">
        <v>2250162.56</v>
      </c>
      <c r="E88" s="160">
        <v>1051342.4</v>
      </c>
      <c r="F88" s="161">
        <f t="shared" si="11"/>
        <v>63.158385193950295</v>
      </c>
      <c r="G88" s="161">
        <f t="shared" si="8"/>
        <v>46.72295320743404</v>
      </c>
      <c r="H88" s="220">
        <f>SUM(H89:H96)</f>
        <v>13861636.29</v>
      </c>
      <c r="I88" s="223">
        <v>13493420.32</v>
      </c>
      <c r="J88" s="223">
        <v>13260661.17</v>
      </c>
      <c r="K88" s="161">
        <f t="shared" si="9"/>
        <v>95.66447201883696</v>
      </c>
      <c r="L88" s="161">
        <f t="shared" si="10"/>
        <v>98.27501741974936</v>
      </c>
    </row>
    <row r="89" spans="1:12" ht="25.5" customHeight="1">
      <c r="A89" s="138">
        <v>100101</v>
      </c>
      <c r="B89" s="140" t="s">
        <v>115</v>
      </c>
      <c r="C89" s="216"/>
      <c r="D89" s="162"/>
      <c r="E89" s="163"/>
      <c r="F89" s="165"/>
      <c r="G89" s="161"/>
      <c r="H89" s="221">
        <v>60694.8</v>
      </c>
      <c r="I89" s="164">
        <v>126887.89</v>
      </c>
      <c r="J89" s="160">
        <v>126887.89</v>
      </c>
      <c r="K89" s="161">
        <f t="shared" si="9"/>
        <v>209.05891443748064</v>
      </c>
      <c r="L89" s="161">
        <f t="shared" si="10"/>
        <v>100</v>
      </c>
    </row>
    <row r="90" spans="1:12" ht="30.75" customHeight="1">
      <c r="A90" s="138">
        <v>100102</v>
      </c>
      <c r="B90" s="140" t="s">
        <v>116</v>
      </c>
      <c r="C90" s="217">
        <v>94342.51</v>
      </c>
      <c r="D90" s="160">
        <v>37060</v>
      </c>
      <c r="E90" s="163"/>
      <c r="F90" s="161">
        <f t="shared" si="11"/>
        <v>0</v>
      </c>
      <c r="G90" s="161">
        <f t="shared" si="8"/>
        <v>0</v>
      </c>
      <c r="H90" s="221">
        <v>617055.75</v>
      </c>
      <c r="I90" s="165">
        <v>1500680.97</v>
      </c>
      <c r="J90" s="160">
        <v>1312595.21</v>
      </c>
      <c r="K90" s="161">
        <f t="shared" si="9"/>
        <v>212.71906306682985</v>
      </c>
      <c r="L90" s="161">
        <f t="shared" si="10"/>
        <v>87.4666392284564</v>
      </c>
    </row>
    <row r="91" spans="1:12" ht="24" customHeight="1">
      <c r="A91" s="138">
        <v>100202</v>
      </c>
      <c r="B91" s="140" t="s">
        <v>117</v>
      </c>
      <c r="C91" s="217">
        <v>0</v>
      </c>
      <c r="D91" s="160">
        <v>15000</v>
      </c>
      <c r="E91" s="163"/>
      <c r="F91" s="165"/>
      <c r="G91" s="161">
        <f t="shared" si="8"/>
        <v>0</v>
      </c>
      <c r="H91" s="222">
        <v>110836.56</v>
      </c>
      <c r="I91" s="165">
        <v>182825</v>
      </c>
      <c r="J91" s="167">
        <v>141162.5</v>
      </c>
      <c r="K91" s="161">
        <f t="shared" si="9"/>
        <v>127.36095382245713</v>
      </c>
      <c r="L91" s="161">
        <f t="shared" si="10"/>
        <v>77.21181457678108</v>
      </c>
    </row>
    <row r="92" spans="1:12" ht="21.75" customHeight="1">
      <c r="A92" s="138">
        <v>100201</v>
      </c>
      <c r="B92" s="140" t="s">
        <v>118</v>
      </c>
      <c r="C92" s="216"/>
      <c r="D92" s="162"/>
      <c r="E92" s="163"/>
      <c r="F92" s="165"/>
      <c r="G92" s="161"/>
      <c r="H92" s="221">
        <v>182020</v>
      </c>
      <c r="I92" s="164"/>
      <c r="J92" s="163"/>
      <c r="K92" s="161">
        <f t="shared" si="9"/>
        <v>0</v>
      </c>
      <c r="L92" s="161"/>
    </row>
    <row r="93" spans="1:12" ht="21.75" customHeight="1">
      <c r="A93" s="138">
        <v>100203</v>
      </c>
      <c r="B93" s="140" t="s">
        <v>119</v>
      </c>
      <c r="C93" s="217">
        <v>1505870.03</v>
      </c>
      <c r="D93" s="160">
        <v>2193525.56</v>
      </c>
      <c r="E93" s="160">
        <v>1046765.97</v>
      </c>
      <c r="F93" s="161">
        <f>E93/C93*100</f>
        <v>69.51237152916842</v>
      </c>
      <c r="G93" s="161">
        <f t="shared" si="8"/>
        <v>47.72070994239976</v>
      </c>
      <c r="H93" s="221">
        <v>197960</v>
      </c>
      <c r="I93" s="165">
        <v>10528.46</v>
      </c>
      <c r="J93" s="160">
        <v>7517.57</v>
      </c>
      <c r="K93" s="161">
        <f t="shared" si="9"/>
        <v>3.797519700949686</v>
      </c>
      <c r="L93" s="161">
        <f t="shared" si="10"/>
        <v>71.40237033716232</v>
      </c>
    </row>
    <row r="94" spans="1:12" ht="45">
      <c r="A94" s="138">
        <v>100400</v>
      </c>
      <c r="B94" s="140" t="s">
        <v>120</v>
      </c>
      <c r="C94" s="217"/>
      <c r="D94" s="160"/>
      <c r="E94" s="163"/>
      <c r="F94" s="165"/>
      <c r="G94" s="161"/>
      <c r="H94" s="221">
        <v>138764.18</v>
      </c>
      <c r="I94" s="165">
        <v>39198</v>
      </c>
      <c r="J94" s="163">
        <v>39198</v>
      </c>
      <c r="K94" s="166">
        <f t="shared" si="9"/>
        <v>28.24792392388295</v>
      </c>
      <c r="L94" s="161">
        <f t="shared" si="10"/>
        <v>100</v>
      </c>
    </row>
    <row r="95" spans="1:12" ht="128.25" customHeight="1">
      <c r="A95" s="138">
        <v>100602</v>
      </c>
      <c r="B95" s="141" t="s">
        <v>121</v>
      </c>
      <c r="C95" s="217"/>
      <c r="D95" s="160"/>
      <c r="E95" s="163"/>
      <c r="F95" s="165"/>
      <c r="G95" s="161"/>
      <c r="H95" s="222">
        <v>12554305</v>
      </c>
      <c r="I95" s="164">
        <v>11633300</v>
      </c>
      <c r="J95" s="167">
        <v>11633300</v>
      </c>
      <c r="K95" s="161">
        <f>J95/H95*100</f>
        <v>92.66383125151093</v>
      </c>
      <c r="L95" s="161">
        <f>J95/I95*100</f>
        <v>100</v>
      </c>
    </row>
    <row r="96" spans="1:12" ht="60">
      <c r="A96" s="138">
        <v>100302</v>
      </c>
      <c r="B96" s="140" t="s">
        <v>122</v>
      </c>
      <c r="C96" s="217">
        <v>64400</v>
      </c>
      <c r="D96" s="160">
        <v>4577</v>
      </c>
      <c r="E96" s="160">
        <v>4576.43</v>
      </c>
      <c r="F96" s="161">
        <f>E96/C96*100</f>
        <v>7.106257763975156</v>
      </c>
      <c r="G96" s="161">
        <f t="shared" si="8"/>
        <v>99.98754642779114</v>
      </c>
      <c r="H96" s="222"/>
      <c r="I96" s="164"/>
      <c r="J96" s="163"/>
      <c r="K96" s="166"/>
      <c r="L96" s="166"/>
    </row>
    <row r="97" spans="1:12" ht="25.5" customHeight="1">
      <c r="A97" s="138">
        <v>110000</v>
      </c>
      <c r="B97" s="139" t="s">
        <v>123</v>
      </c>
      <c r="C97" s="215">
        <v>9388405.93</v>
      </c>
      <c r="D97" s="160">
        <v>10238995.08</v>
      </c>
      <c r="E97" s="160">
        <v>8615651.77</v>
      </c>
      <c r="F97" s="161">
        <f>E97/C97*100</f>
        <v>91.7690589247881</v>
      </c>
      <c r="G97" s="161">
        <f t="shared" si="8"/>
        <v>84.145482077915</v>
      </c>
      <c r="H97" s="219">
        <v>497127.77</v>
      </c>
      <c r="I97" s="165">
        <v>1246673.07</v>
      </c>
      <c r="J97" s="160">
        <v>988945.89</v>
      </c>
      <c r="K97" s="161">
        <f aca="true" t="shared" si="12" ref="K97:K103">J97/H97*100</f>
        <v>198.93193454069163</v>
      </c>
      <c r="L97" s="161">
        <f aca="true" t="shared" si="13" ref="L97:L103">J97/I97*100</f>
        <v>79.32680297650128</v>
      </c>
    </row>
    <row r="98" spans="1:12" ht="27.75" customHeight="1">
      <c r="A98" s="138">
        <v>120000</v>
      </c>
      <c r="B98" s="139" t="s">
        <v>124</v>
      </c>
      <c r="C98" s="215">
        <v>50400</v>
      </c>
      <c r="D98" s="160">
        <v>50000</v>
      </c>
      <c r="E98" s="167">
        <v>50000</v>
      </c>
      <c r="F98" s="161">
        <f>E98/C98*100</f>
        <v>99.20634920634922</v>
      </c>
      <c r="G98" s="161">
        <f t="shared" si="8"/>
        <v>100</v>
      </c>
      <c r="H98" s="220"/>
      <c r="I98" s="165"/>
      <c r="J98" s="163"/>
      <c r="K98" s="161"/>
      <c r="L98" s="161"/>
    </row>
    <row r="99" spans="1:12" ht="19.5" customHeight="1">
      <c r="A99" s="138">
        <v>130000</v>
      </c>
      <c r="B99" s="139" t="s">
        <v>125</v>
      </c>
      <c r="C99" s="215">
        <v>1495646.86</v>
      </c>
      <c r="D99" s="160">
        <v>1916165.44</v>
      </c>
      <c r="E99" s="160">
        <v>1680135.26</v>
      </c>
      <c r="F99" s="161">
        <f>E99/C99*100</f>
        <v>112.33502405775117</v>
      </c>
      <c r="G99" s="161">
        <f t="shared" si="8"/>
        <v>87.68216068023855</v>
      </c>
      <c r="H99" s="219">
        <v>428751.43</v>
      </c>
      <c r="I99" s="165">
        <v>624479.9</v>
      </c>
      <c r="J99" s="160">
        <v>199729.9</v>
      </c>
      <c r="K99" s="161">
        <f t="shared" si="12"/>
        <v>46.58407786534963</v>
      </c>
      <c r="L99" s="161">
        <f t="shared" si="13"/>
        <v>31.983399305566117</v>
      </c>
    </row>
    <row r="100" spans="1:12" ht="28.5" customHeight="1">
      <c r="A100" s="138"/>
      <c r="B100" s="139" t="s">
        <v>126</v>
      </c>
      <c r="C100" s="218"/>
      <c r="D100" s="162"/>
      <c r="E100" s="163"/>
      <c r="F100" s="165"/>
      <c r="G100" s="161"/>
      <c r="H100" s="220">
        <f>H101</f>
        <v>856924.51</v>
      </c>
      <c r="I100" s="165">
        <v>317507.4</v>
      </c>
      <c r="J100" s="160">
        <v>96112.78</v>
      </c>
      <c r="K100" s="161">
        <f t="shared" si="12"/>
        <v>11.216014815587432</v>
      </c>
      <c r="L100" s="161">
        <f t="shared" si="13"/>
        <v>30.271036202620788</v>
      </c>
    </row>
    <row r="101" spans="1:12" ht="27" customHeight="1">
      <c r="A101" s="138">
        <v>150101</v>
      </c>
      <c r="B101" s="140" t="s">
        <v>127</v>
      </c>
      <c r="C101" s="216"/>
      <c r="D101" s="162"/>
      <c r="E101" s="163"/>
      <c r="F101" s="165"/>
      <c r="G101" s="161"/>
      <c r="H101" s="219">
        <v>856924.51</v>
      </c>
      <c r="I101" s="165">
        <v>317507.4</v>
      </c>
      <c r="J101" s="160">
        <v>96112.78</v>
      </c>
      <c r="K101" s="161">
        <f t="shared" si="12"/>
        <v>11.216014815587432</v>
      </c>
      <c r="L101" s="161">
        <f t="shared" si="13"/>
        <v>30.271036202620788</v>
      </c>
    </row>
    <row r="102" spans="1:12" ht="29.25" customHeight="1">
      <c r="A102" s="147">
        <v>160101</v>
      </c>
      <c r="B102" s="139" t="s">
        <v>144</v>
      </c>
      <c r="C102" s="218">
        <v>0</v>
      </c>
      <c r="D102" s="162">
        <v>287148.24</v>
      </c>
      <c r="E102" s="163"/>
      <c r="F102" s="165"/>
      <c r="G102" s="161">
        <f t="shared" si="8"/>
        <v>0</v>
      </c>
      <c r="H102" s="219">
        <v>2800</v>
      </c>
      <c r="I102" s="165">
        <v>40000</v>
      </c>
      <c r="J102" s="163">
        <v>4245.32</v>
      </c>
      <c r="K102" s="161">
        <f t="shared" si="12"/>
        <v>151.6185714285714</v>
      </c>
      <c r="L102" s="161">
        <f t="shared" si="13"/>
        <v>10.613299999999999</v>
      </c>
    </row>
    <row r="103" spans="1:12" ht="31.5">
      <c r="A103" s="138"/>
      <c r="B103" s="139" t="s">
        <v>128</v>
      </c>
      <c r="C103" s="215">
        <f>C104+C105+C106+C107+C108</f>
        <v>2422029.06</v>
      </c>
      <c r="D103" s="160">
        <v>2575217</v>
      </c>
      <c r="E103" s="160">
        <v>2013924.09</v>
      </c>
      <c r="F103" s="161">
        <f aca="true" t="shared" si="14" ref="F103:F112">E103/C103*100</f>
        <v>83.15028598376934</v>
      </c>
      <c r="G103" s="161">
        <f t="shared" si="8"/>
        <v>78.20405387196496</v>
      </c>
      <c r="H103" s="220">
        <f>H107+H108</f>
        <v>1429903.93</v>
      </c>
      <c r="I103" s="165">
        <v>4518575.78</v>
      </c>
      <c r="J103" s="165">
        <v>1001878.77</v>
      </c>
      <c r="K103" s="161">
        <f t="shared" si="12"/>
        <v>70.06615961954871</v>
      </c>
      <c r="L103" s="161">
        <f t="shared" si="13"/>
        <v>22.17244589400247</v>
      </c>
    </row>
    <row r="104" spans="1:12" ht="35.25" customHeight="1">
      <c r="A104" s="138">
        <v>170102</v>
      </c>
      <c r="B104" s="140" t="s">
        <v>129</v>
      </c>
      <c r="C104" s="217">
        <v>108200.21</v>
      </c>
      <c r="D104" s="160">
        <v>113400</v>
      </c>
      <c r="E104" s="160">
        <v>88608.23</v>
      </c>
      <c r="F104" s="161">
        <f t="shared" si="14"/>
        <v>81.8928447551072</v>
      </c>
      <c r="G104" s="161">
        <f t="shared" si="8"/>
        <v>78.13776895943563</v>
      </c>
      <c r="H104" s="222"/>
      <c r="I104" s="165"/>
      <c r="J104" s="163"/>
      <c r="K104" s="166"/>
      <c r="L104" s="166"/>
    </row>
    <row r="105" spans="1:12" ht="45">
      <c r="A105" s="138">
        <v>170302</v>
      </c>
      <c r="B105" s="140" t="s">
        <v>130</v>
      </c>
      <c r="C105" s="217">
        <v>219843.28</v>
      </c>
      <c r="D105" s="160">
        <v>303000</v>
      </c>
      <c r="E105" s="160">
        <v>192479.74</v>
      </c>
      <c r="F105" s="161">
        <f t="shared" si="14"/>
        <v>87.55316059694887</v>
      </c>
      <c r="G105" s="161">
        <f t="shared" si="8"/>
        <v>63.52466666666666</v>
      </c>
      <c r="H105" s="222"/>
      <c r="I105" s="165"/>
      <c r="J105" s="163"/>
      <c r="K105" s="166"/>
      <c r="L105" s="166"/>
    </row>
    <row r="106" spans="1:12" ht="28.5" customHeight="1">
      <c r="A106" s="138">
        <v>170602</v>
      </c>
      <c r="B106" s="140" t="s">
        <v>131</v>
      </c>
      <c r="C106" s="217">
        <v>1824381.51</v>
      </c>
      <c r="D106" s="160">
        <v>2054920</v>
      </c>
      <c r="E106" s="160">
        <v>1654988.03</v>
      </c>
      <c r="F106" s="161">
        <f t="shared" si="14"/>
        <v>90.71501881204661</v>
      </c>
      <c r="G106" s="161">
        <f t="shared" si="8"/>
        <v>80.5378326163549</v>
      </c>
      <c r="H106" s="222"/>
      <c r="I106" s="165"/>
      <c r="J106" s="163"/>
      <c r="K106" s="166"/>
      <c r="L106" s="166"/>
    </row>
    <row r="107" spans="1:12" ht="15">
      <c r="A107" s="138">
        <v>170603</v>
      </c>
      <c r="B107" s="140" t="s">
        <v>132</v>
      </c>
      <c r="C107" s="216">
        <v>100000</v>
      </c>
      <c r="D107" s="162">
        <v>24495</v>
      </c>
      <c r="E107" s="160">
        <v>24494.3</v>
      </c>
      <c r="F107" s="161">
        <f t="shared" si="14"/>
        <v>24.4943</v>
      </c>
      <c r="G107" s="161">
        <f t="shared" si="8"/>
        <v>99.99714227393345</v>
      </c>
      <c r="H107" s="221">
        <v>31800</v>
      </c>
      <c r="I107" s="165"/>
      <c r="J107" s="163"/>
      <c r="K107" s="166"/>
      <c r="L107" s="166"/>
    </row>
    <row r="108" spans="1:12" ht="45">
      <c r="A108" s="138">
        <v>170703</v>
      </c>
      <c r="B108" s="140" t="s">
        <v>133</v>
      </c>
      <c r="C108" s="217">
        <v>169604.06</v>
      </c>
      <c r="D108" s="160">
        <v>79402</v>
      </c>
      <c r="E108" s="160">
        <v>53353.79</v>
      </c>
      <c r="F108" s="161">
        <f t="shared" si="14"/>
        <v>31.45784953496986</v>
      </c>
      <c r="G108" s="161">
        <f t="shared" si="8"/>
        <v>67.19451651091913</v>
      </c>
      <c r="H108" s="221">
        <v>1398103.93</v>
      </c>
      <c r="I108" s="165">
        <v>4518575.78</v>
      </c>
      <c r="J108" s="160">
        <v>1001878.77</v>
      </c>
      <c r="K108" s="161">
        <f>J108/H108*100</f>
        <v>71.65982074022207</v>
      </c>
      <c r="L108" s="161">
        <f>J108/I108*100</f>
        <v>22.17244589400247</v>
      </c>
    </row>
    <row r="109" spans="1:12" ht="34.5" customHeight="1">
      <c r="A109" s="138"/>
      <c r="B109" s="142" t="s">
        <v>134</v>
      </c>
      <c r="C109" s="215">
        <f>SUM(C110)</f>
        <v>2759</v>
      </c>
      <c r="D109" s="160">
        <v>3676</v>
      </c>
      <c r="E109" s="163"/>
      <c r="F109" s="161">
        <f t="shared" si="14"/>
        <v>0</v>
      </c>
      <c r="G109" s="161">
        <f t="shared" si="8"/>
        <v>0</v>
      </c>
      <c r="H109" s="222"/>
      <c r="I109" s="165">
        <f>I110</f>
        <v>1497802.98</v>
      </c>
      <c r="J109" s="163"/>
      <c r="K109" s="166"/>
      <c r="L109" s="166"/>
    </row>
    <row r="110" spans="1:12" ht="30">
      <c r="A110" s="138">
        <v>180404</v>
      </c>
      <c r="B110" s="140" t="s">
        <v>135</v>
      </c>
      <c r="C110" s="217">
        <v>2759</v>
      </c>
      <c r="D110" s="160">
        <v>3676</v>
      </c>
      <c r="E110" s="163"/>
      <c r="F110" s="161">
        <f t="shared" si="14"/>
        <v>0</v>
      </c>
      <c r="G110" s="161">
        <f t="shared" si="8"/>
        <v>0</v>
      </c>
      <c r="H110" s="222"/>
      <c r="I110" s="165">
        <v>1497802.98</v>
      </c>
      <c r="J110" s="163"/>
      <c r="K110" s="166"/>
      <c r="L110" s="166"/>
    </row>
    <row r="111" spans="1:12" ht="31.5">
      <c r="A111" s="138"/>
      <c r="B111" s="139" t="s">
        <v>136</v>
      </c>
      <c r="C111" s="215">
        <f>C112</f>
        <v>66013.13</v>
      </c>
      <c r="D111" s="160">
        <v>72559</v>
      </c>
      <c r="E111" s="160">
        <v>67008.71</v>
      </c>
      <c r="F111" s="161">
        <f t="shared" si="14"/>
        <v>101.50815451410955</v>
      </c>
      <c r="G111" s="161">
        <f t="shared" si="8"/>
        <v>92.35065257238938</v>
      </c>
      <c r="H111" s="220">
        <f>SUM(H113:H115)</f>
        <v>243572.6</v>
      </c>
      <c r="I111" s="165">
        <v>138500</v>
      </c>
      <c r="J111" s="224">
        <v>40270.71</v>
      </c>
      <c r="K111" s="161">
        <f>J111/H111*100</f>
        <v>16.533349810282434</v>
      </c>
      <c r="L111" s="161">
        <f>J111/I111*100</f>
        <v>29.076324909747292</v>
      </c>
    </row>
    <row r="112" spans="1:12" ht="15">
      <c r="A112" s="138">
        <v>200700</v>
      </c>
      <c r="B112" s="140" t="s">
        <v>140</v>
      </c>
      <c r="C112" s="217">
        <v>66013.13</v>
      </c>
      <c r="D112" s="160">
        <v>72559</v>
      </c>
      <c r="E112" s="160">
        <v>67008.71</v>
      </c>
      <c r="F112" s="161">
        <f t="shared" si="14"/>
        <v>101.50815451410955</v>
      </c>
      <c r="G112" s="161">
        <f t="shared" si="8"/>
        <v>92.35065257238938</v>
      </c>
      <c r="H112" s="222"/>
      <c r="I112" s="165"/>
      <c r="J112" s="163"/>
      <c r="K112" s="166"/>
      <c r="L112" s="166"/>
    </row>
    <row r="113" spans="1:12" ht="30">
      <c r="A113" s="138">
        <v>240601</v>
      </c>
      <c r="B113" s="140" t="s">
        <v>137</v>
      </c>
      <c r="C113" s="217"/>
      <c r="D113" s="160"/>
      <c r="E113" s="163"/>
      <c r="F113" s="165"/>
      <c r="G113" s="161"/>
      <c r="H113" s="221">
        <v>203972.6</v>
      </c>
      <c r="I113" s="165">
        <v>103800</v>
      </c>
      <c r="J113" s="160">
        <v>35270.71</v>
      </c>
      <c r="K113" s="161">
        <f>J113/H113*100</f>
        <v>17.29188626315495</v>
      </c>
      <c r="L113" s="161">
        <f>J113/I113*100</f>
        <v>33.979489402697496</v>
      </c>
    </row>
    <row r="114" spans="1:12" ht="33.75" customHeight="1">
      <c r="A114" s="138">
        <v>240603</v>
      </c>
      <c r="B114" s="140" t="s">
        <v>138</v>
      </c>
      <c r="C114" s="217"/>
      <c r="D114" s="160"/>
      <c r="E114" s="163"/>
      <c r="F114" s="165"/>
      <c r="G114" s="161"/>
      <c r="H114" s="222">
        <v>39600</v>
      </c>
      <c r="I114" s="165">
        <v>29700</v>
      </c>
      <c r="J114" s="163"/>
      <c r="K114" s="161"/>
      <c r="L114" s="161"/>
    </row>
    <row r="115" spans="1:12" ht="36" customHeight="1">
      <c r="A115" s="138">
        <v>240604</v>
      </c>
      <c r="B115" s="140" t="s">
        <v>139</v>
      </c>
      <c r="C115" s="217"/>
      <c r="D115" s="160"/>
      <c r="E115" s="163"/>
      <c r="F115" s="165"/>
      <c r="G115" s="161"/>
      <c r="H115" s="222"/>
      <c r="I115" s="165">
        <v>5000</v>
      </c>
      <c r="J115" s="163">
        <v>5000</v>
      </c>
      <c r="K115" s="166"/>
      <c r="L115" s="166"/>
    </row>
    <row r="116" spans="1:12" ht="47.25" customHeight="1">
      <c r="A116" s="138">
        <v>250000</v>
      </c>
      <c r="B116" s="139" t="s">
        <v>141</v>
      </c>
      <c r="C116" s="215">
        <v>809027.76</v>
      </c>
      <c r="D116" s="160">
        <v>7791054</v>
      </c>
      <c r="E116" s="160">
        <v>1182388.73</v>
      </c>
      <c r="F116" s="161">
        <f>E116/C116*100</f>
        <v>146.14933979521297</v>
      </c>
      <c r="G116" s="161">
        <f t="shared" si="8"/>
        <v>15.176235846908517</v>
      </c>
      <c r="H116" s="220"/>
      <c r="I116" s="165">
        <v>254500</v>
      </c>
      <c r="J116" s="163"/>
      <c r="K116" s="166"/>
      <c r="L116" s="166"/>
    </row>
    <row r="117" spans="1:12" ht="23.25" customHeight="1" thickBot="1">
      <c r="A117" s="143"/>
      <c r="B117" s="144" t="s">
        <v>142</v>
      </c>
      <c r="C117" s="145">
        <f>C84+C85+C86+C87+C88+C97+C98+C99+C103+C109+C111+C116</f>
        <v>232089743.04</v>
      </c>
      <c r="D117" s="145">
        <f>D84+D85+D86+D87+D88+D97+D98+D99+D103+D109+D111+D116+D102</f>
        <v>270986926.64</v>
      </c>
      <c r="E117" s="168">
        <f>E84+E85+E86+E87+E88+E97+E98+E99+E103+E109+E111+E116+E102</f>
        <v>233930939.94</v>
      </c>
      <c r="F117" s="169">
        <f>E117/C117*100</f>
        <v>100.7933124815786</v>
      </c>
      <c r="G117" s="225">
        <f t="shared" si="8"/>
        <v>86.32554449786132</v>
      </c>
      <c r="H117" s="170">
        <f>H84+H85+H86+H87+H88+H97+H99+H100+H103+H111+H116+H98+H102</f>
        <v>23783432.96</v>
      </c>
      <c r="I117" s="171">
        <f>I84+I85+I86+I87+I88+I97+I99+I100+I103+I111+I98+I116+I102+I109</f>
        <v>33688519.66</v>
      </c>
      <c r="J117" s="171">
        <f>J84+J85+J86+J87+J88+J97+J99+J100+J103+J111+J98+J116+J102</f>
        <v>21332954.61</v>
      </c>
      <c r="K117" s="172">
        <f>J117/H117*100</f>
        <v>89.69670041275656</v>
      </c>
      <c r="L117" s="172">
        <f>J117/I117*100</f>
        <v>63.32410810953396</v>
      </c>
    </row>
    <row r="118" spans="6:12" ht="15">
      <c r="F118" s="148"/>
      <c r="G118" s="148"/>
      <c r="H118" s="148"/>
      <c r="I118" s="148"/>
      <c r="J118" s="148"/>
      <c r="K118" s="148"/>
      <c r="L118" s="148"/>
    </row>
    <row r="119" spans="6:12" ht="15">
      <c r="F119" s="148"/>
      <c r="G119" s="148"/>
      <c r="H119" s="148"/>
      <c r="I119" s="148"/>
      <c r="J119" s="148"/>
      <c r="K119" s="148"/>
      <c r="L119" s="148"/>
    </row>
    <row r="120" spans="2:12" ht="32.25" customHeight="1">
      <c r="B120" s="154" t="s">
        <v>164</v>
      </c>
      <c r="C120" s="65"/>
      <c r="D120" s="65"/>
      <c r="E120" s="154"/>
      <c r="F120" s="155"/>
      <c r="G120" s="148"/>
      <c r="H120" s="148"/>
      <c r="I120" s="148"/>
      <c r="J120" s="148"/>
      <c r="K120" s="148"/>
      <c r="L120" s="148"/>
    </row>
    <row r="121" spans="1:10" ht="18">
      <c r="A121" s="146"/>
      <c r="G121" s="146"/>
      <c r="H121" s="146"/>
      <c r="I121" s="146"/>
      <c r="J121" s="146"/>
    </row>
    <row r="122" spans="2:5" ht="18">
      <c r="B122" s="154"/>
      <c r="E122" s="154"/>
    </row>
  </sheetData>
  <mergeCells count="19">
    <mergeCell ref="B82:K82"/>
    <mergeCell ref="B10:K10"/>
    <mergeCell ref="B76:K76"/>
    <mergeCell ref="D78:F78"/>
    <mergeCell ref="I78:K78"/>
    <mergeCell ref="B4:K4"/>
    <mergeCell ref="B5:K5"/>
    <mergeCell ref="B7:B9"/>
    <mergeCell ref="K8:L8"/>
    <mergeCell ref="H7:L7"/>
    <mergeCell ref="H8:H9"/>
    <mergeCell ref="I8:I9"/>
    <mergeCell ref="J8:J9"/>
    <mergeCell ref="A7:A9"/>
    <mergeCell ref="C7:G7"/>
    <mergeCell ref="C8:C9"/>
    <mergeCell ref="D8:D9"/>
    <mergeCell ref="E8:E9"/>
    <mergeCell ref="F8:G8"/>
  </mergeCells>
  <printOptions/>
  <pageMargins left="0.71" right="0.75" top="0.27" bottom="0.5" header="0.26" footer="0.5"/>
  <pageSetup fitToHeight="7" horizontalDpi="600" verticalDpi="600" orientation="landscape" paperSize="9" scale="56" r:id="rId1"/>
  <rowBreaks count="4" manualBreakCount="4">
    <brk id="32" max="11" man="1"/>
    <brk id="61" max="11" man="1"/>
    <brk id="70" max="11" man="1"/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49" t="s">
        <v>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8"/>
      <c r="B2" s="9"/>
      <c r="K2" s="10" t="s">
        <v>16</v>
      </c>
    </row>
    <row r="3" spans="1:11" ht="13.5" customHeight="1">
      <c r="A3" s="250"/>
      <c r="B3" s="250"/>
      <c r="C3" s="248" t="s">
        <v>1</v>
      </c>
      <c r="D3" s="248"/>
      <c r="E3" s="248"/>
      <c r="F3" s="248" t="s">
        <v>2</v>
      </c>
      <c r="G3" s="248"/>
      <c r="H3" s="248"/>
      <c r="I3" s="248" t="s">
        <v>3</v>
      </c>
      <c r="J3" s="248"/>
      <c r="K3" s="248"/>
    </row>
    <row r="4" spans="1:11" ht="68.25" customHeight="1">
      <c r="A4" s="251"/>
      <c r="B4" s="251"/>
      <c r="C4" s="4" t="s">
        <v>11</v>
      </c>
      <c r="D4" s="5" t="s">
        <v>12</v>
      </c>
      <c r="E4" s="6" t="s">
        <v>10</v>
      </c>
      <c r="F4" s="4" t="s">
        <v>11</v>
      </c>
      <c r="G4" s="5" t="s">
        <v>12</v>
      </c>
      <c r="H4" s="6" t="s">
        <v>10</v>
      </c>
      <c r="I4" s="4" t="s">
        <v>11</v>
      </c>
      <c r="J4" s="5" t="s">
        <v>12</v>
      </c>
      <c r="K4" s="6" t="s">
        <v>10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17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18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19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20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21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22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23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24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25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26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22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27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28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29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30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31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32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33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34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35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36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37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38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39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40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41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42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43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44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45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46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47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48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49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Жукова </cp:lastModifiedBy>
  <cp:lastPrinted>2014-12-02T09:13:57Z</cp:lastPrinted>
  <dcterms:created xsi:type="dcterms:W3CDTF">2003-02-25T12:47:02Z</dcterms:created>
  <dcterms:modified xsi:type="dcterms:W3CDTF">2014-12-02T09:14:37Z</dcterms:modified>
  <cp:category/>
  <cp:version/>
  <cp:contentType/>
  <cp:contentStatus/>
</cp:coreProperties>
</file>