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" sheetId="1" r:id="rId1"/>
    <sheet name="кек" sheetId="2" state="hidden" r:id="rId2"/>
  </sheets>
  <definedNames>
    <definedName name="_xlnm.Print_Area" localSheetId="0">'лист'!$A$1:$F$17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<sst xmlns="http://schemas.openxmlformats.org/spreadsheetml/2006/main" count="67" uniqueCount="58">
  <si>
    <t>Код</t>
  </si>
  <si>
    <t>Загальний фонд</t>
  </si>
  <si>
    <t>Спеціальний фонд</t>
  </si>
  <si>
    <t>Всього обласний бюджет</t>
  </si>
  <si>
    <t>Перевищення доходів над видатками</t>
  </si>
  <si>
    <t>у %% до плану</t>
  </si>
  <si>
    <t>план на 2005 рік з урахуванням внесених змін</t>
  </si>
  <si>
    <t>виконано за 2005 рік</t>
  </si>
  <si>
    <r>
      <t xml:space="preserve">Аналіз видатків загального фонду </t>
    </r>
    <r>
      <rPr>
        <b/>
        <sz val="12"/>
        <color indexed="56"/>
        <rFont val="Arial Cyr"/>
        <family val="2"/>
      </rPr>
      <t>обласного бюджету</t>
    </r>
    <r>
      <rPr>
        <b/>
        <sz val="12"/>
        <rFont val="Arial Cyr"/>
        <family val="2"/>
      </rPr>
      <t xml:space="preserve"> за економічною класифікацією за  2005 рік</t>
    </r>
  </si>
  <si>
    <t>тис.грн.</t>
  </si>
  <si>
    <t>Поточні видатки</t>
  </si>
  <si>
    <t>Видатки на товари та послуги</t>
  </si>
  <si>
    <t>Оплата праці працівників бюджетних установ</t>
  </si>
  <si>
    <t>Нарахування на заробітну плату</t>
  </si>
  <si>
    <t>Придбання предметів постачання і матеріалів</t>
  </si>
  <si>
    <t xml:space="preserve"> у тому числі</t>
  </si>
  <si>
    <t>медикаменти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</si>
  <si>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</si>
  <si>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</si>
  <si>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</si>
  <si>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</si>
  <si>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</si>
  <si>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</si>
  <si>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</si>
  <si>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</si>
  <si>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Оплата інших видів енергоносіїв</t>
  </si>
  <si>
    <t>Дослідження і розробки,державні програми</t>
  </si>
  <si>
    <t xml:space="preserve">Виплата процентів </t>
  </si>
  <si>
    <t>Субсидії та поточні трансфертні виплати</t>
  </si>
  <si>
    <t>з них:Трансферти підприємствам</t>
  </si>
  <si>
    <t>Трансферти органам держуправління інших рівнів</t>
  </si>
  <si>
    <t>Трансферти населенню</t>
  </si>
  <si>
    <t>Капітальні видатки</t>
  </si>
  <si>
    <t>Придбання основного капіталу</t>
  </si>
  <si>
    <t>Придбання обладнання</t>
  </si>
  <si>
    <t>Капітальне будівництво</t>
  </si>
  <si>
    <t>Капітальний ремонт</t>
  </si>
  <si>
    <t>Реконструкція та реставрація</t>
  </si>
  <si>
    <t>Придбання землі та нематеріальних активів</t>
  </si>
  <si>
    <t>Капітальні трансферти</t>
  </si>
  <si>
    <t>Нерозподілені видатки</t>
  </si>
  <si>
    <t>Кредитування з вирахуванням погашення</t>
  </si>
  <si>
    <t>Всього видатків</t>
  </si>
  <si>
    <t>до рішення міської ради</t>
  </si>
  <si>
    <t xml:space="preserve">             Спеціальний фонд</t>
  </si>
  <si>
    <t>Разом</t>
  </si>
  <si>
    <t>6=(гр.3+гр.4)</t>
  </si>
  <si>
    <t>Всього доходів</t>
  </si>
  <si>
    <t>(тис.грн.)</t>
  </si>
  <si>
    <t>Секретар міської ради</t>
  </si>
  <si>
    <t>М.Л.Власов</t>
  </si>
  <si>
    <t>у т.ч. бюджет розвитку</t>
  </si>
  <si>
    <t>Найменування доходів згідно із бюджетною класифікацією</t>
  </si>
  <si>
    <t>Додаток №1</t>
  </si>
  <si>
    <t>Зміни, внесені в доходну частину бюджету м.Лисичанська на 2014 рік</t>
  </si>
  <si>
    <t>Дотації  </t>
  </si>
  <si>
    <t>Додаткова дотація з державного бюджету на вирівнювання фінансової забезпеченості місцевих бюджетів </t>
  </si>
  <si>
    <t>від 10.12.2014р. №76/1221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</si>
</sst>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_ ;[Red]\-#,##0.000\ "/>
    <numFmt numFmtId="174" formatCode="#,##0.0_ ;[Red]\-#,##0.0\ "/>
    <numFmt numFmtId="175" formatCode="#,##0.00_ ;[Red]\-#,##0.00\ "/>
    <numFmt numFmtId="176" formatCode="#,##0.000"/>
    <numFmt numFmtId="177" formatCode="#,##0_ ;[Red]\-#,##0\ "/>
    <numFmt numFmtId="178" formatCode="#,##0.0000"/>
    <numFmt numFmtId="179" formatCode="#,##0.0"/>
    <numFmt numFmtId="180" formatCode="0.0"/>
  </numFmts>
  <fonts count="1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2"/>
      <color indexed="56"/>
      <name val="Arial Cyr"/>
      <family val="2"/>
    </font>
    <font>
      <sz val="10"/>
      <color indexed="8"/>
      <name val="Arial Cyr"/>
      <family val="2"/>
    </font>
    <font>
      <sz val="8"/>
      <color indexed="8"/>
      <name val="Courie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12"/>
      <name val="Arial Cyr"/>
      <family val="2"/>
    </font>
    <font>
      <b/>
      <i/>
      <sz val="12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4" fillId="0" borderId="0" xfId="0" applyFont="1" applyAlignment="1">
      <alignment/>
    </xf>
    <xf numFmtId="174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7" fillId="0" borderId="5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6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9" fillId="0" borderId="7" xfId="0" applyFont="1" applyBorder="1" applyAlignment="1">
      <alignment/>
    </xf>
    <xf numFmtId="0" fontId="9" fillId="0" borderId="7" xfId="0" applyFont="1" applyBorder="1" applyAlignment="1" applyProtection="1">
      <alignment vertical="top" wrapText="1"/>
      <protection/>
    </xf>
    <xf numFmtId="0" fontId="11" fillId="0" borderId="7" xfId="0" applyFont="1" applyBorder="1" applyAlignment="1">
      <alignment/>
    </xf>
    <xf numFmtId="0" fontId="11" fillId="0" borderId="8" xfId="0" applyFont="1" applyBorder="1" applyAlignment="1" applyProtection="1">
      <alignment vertical="top" wrapText="1"/>
      <protection/>
    </xf>
    <xf numFmtId="0" fontId="11" fillId="0" borderId="7" xfId="0" applyFont="1" applyBorder="1" applyAlignment="1" applyProtection="1">
      <alignment vertical="top" wrapText="1"/>
      <protection/>
    </xf>
    <xf numFmtId="0" fontId="10" fillId="0" borderId="7" xfId="0" applyFont="1" applyBorder="1" applyAlignment="1">
      <alignment/>
    </xf>
    <xf numFmtId="0" fontId="10" fillId="0" borderId="7" xfId="0" applyFont="1" applyBorder="1" applyAlignment="1" applyProtection="1">
      <alignment vertical="top" wrapText="1"/>
      <protection/>
    </xf>
    <xf numFmtId="0" fontId="10" fillId="0" borderId="1" xfId="0" applyFont="1" applyBorder="1" applyAlignment="1">
      <alignment/>
    </xf>
    <xf numFmtId="0" fontId="10" fillId="0" borderId="1" xfId="0" applyFont="1" applyBorder="1" applyAlignment="1" applyProtection="1">
      <alignment vertical="top" wrapText="1"/>
      <protection/>
    </xf>
    <xf numFmtId="174" fontId="10" fillId="0" borderId="1" xfId="0" applyNumberFormat="1" applyFont="1" applyBorder="1" applyAlignment="1" applyProtection="1">
      <alignment/>
      <protection/>
    </xf>
    <xf numFmtId="0" fontId="9" fillId="0" borderId="9" xfId="0" applyFont="1" applyBorder="1" applyAlignment="1">
      <alignment/>
    </xf>
    <xf numFmtId="0" fontId="9" fillId="0" borderId="9" xfId="0" applyFont="1" applyBorder="1" applyAlignment="1" applyProtection="1">
      <alignment vertical="top" wrapText="1"/>
      <protection/>
    </xf>
    <xf numFmtId="174" fontId="10" fillId="0" borderId="10" xfId="0" applyNumberFormat="1" applyFont="1" applyBorder="1" applyAlignment="1" applyProtection="1">
      <alignment/>
      <protection/>
    </xf>
    <xf numFmtId="174" fontId="9" fillId="0" borderId="11" xfId="0" applyNumberFormat="1" applyFont="1" applyBorder="1" applyAlignment="1" applyProtection="1">
      <alignment/>
      <protection/>
    </xf>
    <xf numFmtId="174" fontId="11" fillId="0" borderId="11" xfId="0" applyNumberFormat="1" applyFont="1" applyBorder="1" applyAlignment="1" applyProtection="1">
      <alignment/>
      <protection/>
    </xf>
    <xf numFmtId="174" fontId="9" fillId="0" borderId="11" xfId="0" applyNumberFormat="1" applyFont="1" applyBorder="1" applyAlignment="1">
      <alignment/>
    </xf>
    <xf numFmtId="174" fontId="11" fillId="0" borderId="11" xfId="0" applyNumberFormat="1" applyFont="1" applyBorder="1" applyAlignment="1">
      <alignment/>
    </xf>
    <xf numFmtId="174" fontId="9" fillId="0" borderId="11" xfId="0" applyNumberFormat="1" applyFont="1" applyBorder="1" applyAlignment="1" applyProtection="1">
      <alignment wrapText="1"/>
      <protection/>
    </xf>
    <xf numFmtId="174" fontId="9" fillId="0" borderId="12" xfId="0" applyNumberFormat="1" applyFont="1" applyBorder="1" applyAlignment="1" applyProtection="1">
      <alignment wrapText="1"/>
      <protection/>
    </xf>
    <xf numFmtId="174" fontId="10" fillId="0" borderId="13" xfId="0" applyNumberFormat="1" applyFont="1" applyBorder="1" applyAlignment="1" applyProtection="1">
      <alignment/>
      <protection/>
    </xf>
    <xf numFmtId="174" fontId="10" fillId="0" borderId="14" xfId="0" applyNumberFormat="1" applyFont="1" applyBorder="1" applyAlignment="1" applyProtection="1">
      <alignment/>
      <protection/>
    </xf>
    <xf numFmtId="174" fontId="9" fillId="0" borderId="15" xfId="0" applyNumberFormat="1" applyFont="1" applyBorder="1" applyAlignment="1" applyProtection="1">
      <alignment/>
      <protection/>
    </xf>
    <xf numFmtId="174" fontId="9" fillId="0" borderId="16" xfId="0" applyNumberFormat="1" applyFont="1" applyBorder="1" applyAlignment="1" applyProtection="1">
      <alignment/>
      <protection/>
    </xf>
    <xf numFmtId="174" fontId="9" fillId="0" borderId="15" xfId="0" applyNumberFormat="1" applyFont="1" applyBorder="1" applyAlignment="1" applyProtection="1">
      <alignment wrapText="1"/>
      <protection/>
    </xf>
    <xf numFmtId="174" fontId="9" fillId="0" borderId="16" xfId="0" applyNumberFormat="1" applyFont="1" applyBorder="1" applyAlignment="1" applyProtection="1">
      <alignment wrapText="1"/>
      <protection/>
    </xf>
    <xf numFmtId="174" fontId="11" fillId="0" borderId="15" xfId="0" applyNumberFormat="1" applyFont="1" applyBorder="1" applyAlignment="1" applyProtection="1">
      <alignment wrapText="1"/>
      <protection/>
    </xf>
    <xf numFmtId="174" fontId="11" fillId="0" borderId="11" xfId="0" applyNumberFormat="1" applyFont="1" applyBorder="1" applyAlignment="1" applyProtection="1">
      <alignment wrapText="1"/>
      <protection/>
    </xf>
    <xf numFmtId="174" fontId="11" fillId="0" borderId="16" xfId="0" applyNumberFormat="1" applyFont="1" applyBorder="1" applyAlignment="1" applyProtection="1">
      <alignment wrapText="1"/>
      <protection/>
    </xf>
    <xf numFmtId="174" fontId="9" fillId="0" borderId="15" xfId="0" applyNumberFormat="1" applyFont="1" applyBorder="1" applyAlignment="1">
      <alignment/>
    </xf>
    <xf numFmtId="174" fontId="9" fillId="0" borderId="16" xfId="0" applyNumberFormat="1" applyFont="1" applyBorder="1" applyAlignment="1">
      <alignment/>
    </xf>
    <xf numFmtId="174" fontId="10" fillId="0" borderId="15" xfId="0" applyNumberFormat="1" applyFont="1" applyBorder="1" applyAlignment="1" applyProtection="1">
      <alignment wrapText="1"/>
      <protection/>
    </xf>
    <xf numFmtId="174" fontId="10" fillId="0" borderId="11" xfId="0" applyNumberFormat="1" applyFont="1" applyBorder="1" applyAlignment="1" applyProtection="1">
      <alignment wrapText="1"/>
      <protection/>
    </xf>
    <xf numFmtId="174" fontId="10" fillId="0" borderId="16" xfId="0" applyNumberFormat="1" applyFont="1" applyBorder="1" applyAlignment="1" applyProtection="1">
      <alignment wrapText="1"/>
      <protection/>
    </xf>
    <xf numFmtId="174" fontId="9" fillId="0" borderId="17" xfId="0" applyNumberFormat="1" applyFont="1" applyBorder="1" applyAlignment="1" applyProtection="1">
      <alignment wrapText="1"/>
      <protection/>
    </xf>
    <xf numFmtId="174" fontId="9" fillId="0" borderId="18" xfId="0" applyNumberFormat="1" applyFont="1" applyBorder="1" applyAlignment="1" applyProtection="1">
      <alignment wrapText="1"/>
      <protection/>
    </xf>
    <xf numFmtId="179" fontId="1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176" fontId="12" fillId="0" borderId="1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0" fontId="13" fillId="0" borderId="1" xfId="0" applyFont="1" applyBorder="1" applyAlignment="1">
      <alignment/>
    </xf>
    <xf numFmtId="176" fontId="13" fillId="0" borderId="1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12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1" xfId="0" applyFont="1" applyBorder="1" applyAlignment="1">
      <alignment horizontal="left"/>
    </xf>
    <xf numFmtId="176" fontId="14" fillId="0" borderId="1" xfId="0" applyNumberFormat="1" applyFont="1" applyBorder="1" applyAlignment="1">
      <alignment/>
    </xf>
    <xf numFmtId="0" fontId="12" fillId="0" borderId="1" xfId="0" applyFont="1" applyBorder="1" applyAlignment="1">
      <alignment wrapText="1"/>
    </xf>
    <xf numFmtId="0" fontId="14" fillId="0" borderId="0" xfId="0" applyFont="1" applyBorder="1" applyAlignment="1">
      <alignment horizontal="left"/>
    </xf>
    <xf numFmtId="176" fontId="14" fillId="0" borderId="0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2" fillId="0" borderId="21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2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22" xfId="0" applyFont="1" applyBorder="1" applyAlignment="1">
      <alignment horizontal="center" wrapText="1"/>
    </xf>
    <xf numFmtId="0" fontId="12" fillId="0" borderId="2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8" fillId="0" borderId="1" xfId="0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5"/>
  <sheetViews>
    <sheetView tabSelected="1" view="pageBreakPreview" zoomScale="75" zoomScaleNormal="75" zoomScaleSheetLayoutView="75" workbookViewId="0" topLeftCell="A1">
      <selection activeCell="G21" sqref="G21"/>
    </sheetView>
  </sheetViews>
  <sheetFormatPr defaultColWidth="9.00390625" defaultRowHeight="12.75"/>
  <cols>
    <col min="1" max="1" width="13.375" style="0" customWidth="1"/>
    <col min="2" max="2" width="52.625" style="0" customWidth="1"/>
    <col min="3" max="3" width="14.625" style="0" customWidth="1"/>
    <col min="4" max="4" width="16.125" style="0" customWidth="1"/>
    <col min="5" max="5" width="13.375" style="0" customWidth="1"/>
    <col min="6" max="6" width="16.625" style="0" customWidth="1"/>
    <col min="7" max="7" width="12.75390625" style="0" bestFit="1" customWidth="1"/>
    <col min="8" max="8" width="5.875" style="0" customWidth="1"/>
  </cols>
  <sheetData>
    <row r="1" spans="1:8" ht="15">
      <c r="A1" s="55"/>
      <c r="B1" s="55"/>
      <c r="C1" s="55"/>
      <c r="D1" s="55" t="s">
        <v>53</v>
      </c>
      <c r="E1" s="55"/>
      <c r="F1" s="55"/>
      <c r="G1" s="5"/>
      <c r="H1" s="53"/>
    </row>
    <row r="2" spans="1:8" ht="15">
      <c r="A2" s="55"/>
      <c r="B2" s="55"/>
      <c r="C2" s="55"/>
      <c r="D2" s="55" t="s">
        <v>43</v>
      </c>
      <c r="E2" s="55"/>
      <c r="F2" s="55"/>
      <c r="G2" s="5"/>
      <c r="H2" s="53"/>
    </row>
    <row r="3" spans="1:8" ht="15">
      <c r="A3" s="55"/>
      <c r="B3" s="55"/>
      <c r="C3" s="55"/>
      <c r="D3" s="55" t="s">
        <v>57</v>
      </c>
      <c r="E3" s="55"/>
      <c r="F3" s="55"/>
      <c r="G3" s="3"/>
      <c r="H3" s="54"/>
    </row>
    <row r="4" spans="1:8" ht="15">
      <c r="A4" s="55"/>
      <c r="B4" s="55"/>
      <c r="C4" s="55"/>
      <c r="D4" s="55"/>
      <c r="E4" s="55"/>
      <c r="F4" s="55"/>
      <c r="G4" s="3"/>
      <c r="H4" s="54"/>
    </row>
    <row r="5" spans="1:8" ht="15">
      <c r="A5" s="55"/>
      <c r="B5" s="55"/>
      <c r="C5" s="55"/>
      <c r="D5" s="55"/>
      <c r="E5" s="55"/>
      <c r="F5" s="55"/>
      <c r="G5" s="3"/>
      <c r="H5" s="54"/>
    </row>
    <row r="6" spans="1:8" ht="28.5" customHeight="1">
      <c r="A6" s="78" t="s">
        <v>54</v>
      </c>
      <c r="B6" s="78"/>
      <c r="C6" s="78"/>
      <c r="D6" s="78"/>
      <c r="E6" s="78"/>
      <c r="F6" s="78"/>
      <c r="G6" s="3"/>
      <c r="H6" s="54"/>
    </row>
    <row r="7" spans="1:6" ht="18.75" customHeight="1">
      <c r="A7" s="55"/>
      <c r="B7" s="55"/>
      <c r="C7" s="55"/>
      <c r="D7" s="55"/>
      <c r="E7" s="55" t="s">
        <v>48</v>
      </c>
      <c r="F7" s="55"/>
    </row>
    <row r="8" spans="1:6" ht="15">
      <c r="A8" s="81" t="s">
        <v>0</v>
      </c>
      <c r="B8" s="79" t="s">
        <v>52</v>
      </c>
      <c r="C8" s="79" t="s">
        <v>1</v>
      </c>
      <c r="D8" s="56" t="s">
        <v>44</v>
      </c>
      <c r="E8" s="57"/>
      <c r="F8" s="81" t="s">
        <v>45</v>
      </c>
    </row>
    <row r="9" spans="1:6" ht="15" customHeight="1">
      <c r="A9" s="84"/>
      <c r="B9" s="83"/>
      <c r="C9" s="83"/>
      <c r="D9" s="81" t="s">
        <v>45</v>
      </c>
      <c r="E9" s="79" t="s">
        <v>51</v>
      </c>
      <c r="F9" s="84"/>
    </row>
    <row r="10" spans="1:6" ht="30.75" customHeight="1">
      <c r="A10" s="82"/>
      <c r="B10" s="80"/>
      <c r="C10" s="80"/>
      <c r="D10" s="82"/>
      <c r="E10" s="80"/>
      <c r="F10" s="82"/>
    </row>
    <row r="11" spans="1:38" ht="15">
      <c r="A11" s="58">
        <v>1</v>
      </c>
      <c r="B11" s="58">
        <v>2</v>
      </c>
      <c r="C11" s="58">
        <v>3</v>
      </c>
      <c r="D11" s="58">
        <v>4</v>
      </c>
      <c r="E11" s="58">
        <v>5</v>
      </c>
      <c r="F11" s="58" t="s">
        <v>46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</row>
    <row r="12" spans="1:6" ht="24" customHeight="1">
      <c r="A12" s="68">
        <v>41020000</v>
      </c>
      <c r="B12" s="68" t="s">
        <v>55</v>
      </c>
      <c r="C12" s="69">
        <f>C13</f>
        <v>19000</v>
      </c>
      <c r="D12" s="69">
        <f>D13</f>
        <v>0</v>
      </c>
      <c r="E12" s="69">
        <f>E13</f>
        <v>0</v>
      </c>
      <c r="F12" s="69">
        <f>F13</f>
        <v>19000</v>
      </c>
    </row>
    <row r="13" spans="1:6" ht="62.25" customHeight="1">
      <c r="A13" s="75">
        <v>41020600</v>
      </c>
      <c r="B13" s="75" t="s">
        <v>56</v>
      </c>
      <c r="C13" s="71">
        <v>19000</v>
      </c>
      <c r="D13" s="66">
        <v>0</v>
      </c>
      <c r="E13" s="66">
        <v>0</v>
      </c>
      <c r="F13" s="66">
        <f>C13+D13</f>
        <v>19000</v>
      </c>
    </row>
    <row r="14" spans="1:7" ht="36.75" customHeight="1">
      <c r="A14" s="59"/>
      <c r="B14" s="73" t="s">
        <v>47</v>
      </c>
      <c r="C14" s="74">
        <f>C12</f>
        <v>19000</v>
      </c>
      <c r="D14" s="74">
        <f>D12</f>
        <v>0</v>
      </c>
      <c r="E14" s="74">
        <f>E12</f>
        <v>0</v>
      </c>
      <c r="F14" s="74">
        <f>F12</f>
        <v>19000</v>
      </c>
      <c r="G14" s="70"/>
    </row>
    <row r="15" spans="1:7" ht="24" customHeight="1">
      <c r="A15" s="60"/>
      <c r="B15" s="76"/>
      <c r="C15" s="77"/>
      <c r="D15" s="77"/>
      <c r="E15" s="77"/>
      <c r="F15" s="77"/>
      <c r="G15" s="70"/>
    </row>
    <row r="16" spans="1:6" ht="23.25" customHeight="1">
      <c r="A16" s="60"/>
      <c r="B16" s="61"/>
      <c r="C16" s="67"/>
      <c r="D16" s="60"/>
      <c r="E16" s="60"/>
      <c r="F16" s="67"/>
    </row>
    <row r="17" spans="2:5" ht="34.5" customHeight="1">
      <c r="B17" s="72" t="s">
        <v>49</v>
      </c>
      <c r="C17" s="72"/>
      <c r="D17" s="72"/>
      <c r="E17" s="72" t="s">
        <v>50</v>
      </c>
    </row>
    <row r="18" spans="2:5" ht="12.75">
      <c r="B18" s="62"/>
      <c r="C18" s="62"/>
      <c r="D18" s="62"/>
      <c r="E18" s="62"/>
    </row>
    <row r="19" spans="2:5" ht="15.75">
      <c r="B19" s="63"/>
      <c r="C19" s="63"/>
      <c r="D19" s="63"/>
      <c r="E19" s="63"/>
    </row>
    <row r="25" ht="12.75">
      <c r="C25" s="65"/>
    </row>
  </sheetData>
  <mergeCells count="7">
    <mergeCell ref="A6:F6"/>
    <mergeCell ref="E9:E10"/>
    <mergeCell ref="D9:D10"/>
    <mergeCell ref="C8:C10"/>
    <mergeCell ref="F8:F10"/>
    <mergeCell ref="B8:B10"/>
    <mergeCell ref="A8:A10"/>
  </mergeCells>
  <printOptions horizontalCentered="1"/>
  <pageMargins left="0.2" right="0.1968503937007874" top="0.3937007874015748" bottom="0.2" header="0.11811023622047245" footer="0.1968503937007874"/>
  <pageSetup firstPageNumber="1" useFirstPageNumber="1" horizontalDpi="600" verticalDpi="600" orientation="portrait" paperSize="9" scale="75" r:id="rId1"/>
  <colBreaks count="1" manualBreakCount="1">
    <brk id="6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K1"/>
    </sheetView>
  </sheetViews>
  <sheetFormatPr defaultColWidth="9.00390625" defaultRowHeight="12.75" outlineLevelRow="1"/>
  <cols>
    <col min="1" max="1" width="6.75390625" style="0" customWidth="1"/>
    <col min="2" max="2" width="30.625" style="0" customWidth="1"/>
    <col min="3" max="3" width="11.00390625" style="0" bestFit="1" customWidth="1"/>
    <col min="9" max="9" width="10.125" style="0" customWidth="1"/>
    <col min="10" max="10" width="10.375" style="0" customWidth="1"/>
  </cols>
  <sheetData>
    <row r="1" spans="1:11" ht="20.25" customHeight="1">
      <c r="A1" s="86" t="s">
        <v>8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2.75">
      <c r="A2" s="10"/>
      <c r="B2" s="11"/>
      <c r="K2" s="12" t="s">
        <v>9</v>
      </c>
    </row>
    <row r="3" spans="1:11" ht="13.5" customHeight="1">
      <c r="A3" s="87"/>
      <c r="B3" s="87"/>
      <c r="C3" s="85" t="s">
        <v>1</v>
      </c>
      <c r="D3" s="85"/>
      <c r="E3" s="85"/>
      <c r="F3" s="85" t="s">
        <v>2</v>
      </c>
      <c r="G3" s="85"/>
      <c r="H3" s="85"/>
      <c r="I3" s="85" t="s">
        <v>3</v>
      </c>
      <c r="J3" s="85"/>
      <c r="K3" s="85"/>
    </row>
    <row r="4" spans="1:11" ht="68.25" customHeight="1">
      <c r="A4" s="88"/>
      <c r="B4" s="88"/>
      <c r="C4" s="6" t="s">
        <v>6</v>
      </c>
      <c r="D4" s="7" t="s">
        <v>7</v>
      </c>
      <c r="E4" s="8" t="s">
        <v>5</v>
      </c>
      <c r="F4" s="6" t="s">
        <v>6</v>
      </c>
      <c r="G4" s="7" t="s">
        <v>7</v>
      </c>
      <c r="H4" s="8" t="s">
        <v>5</v>
      </c>
      <c r="I4" s="6" t="s">
        <v>6</v>
      </c>
      <c r="J4" s="7" t="s">
        <v>7</v>
      </c>
      <c r="K4" s="8" t="s">
        <v>5</v>
      </c>
    </row>
    <row r="5" spans="1:11" ht="12" customHeight="1">
      <c r="A5" s="13">
        <v>1</v>
      </c>
      <c r="B5" s="14">
        <v>2</v>
      </c>
      <c r="C5" s="2">
        <v>3</v>
      </c>
      <c r="D5" s="1">
        <v>4</v>
      </c>
      <c r="E5" s="2">
        <v>5</v>
      </c>
      <c r="F5" s="1">
        <v>6</v>
      </c>
      <c r="G5" s="2">
        <v>7</v>
      </c>
      <c r="H5" s="1">
        <v>8</v>
      </c>
      <c r="I5" s="2">
        <v>9</v>
      </c>
      <c r="J5" s="1">
        <v>10</v>
      </c>
      <c r="K5" s="2">
        <v>11</v>
      </c>
    </row>
    <row r="6" spans="1:11" s="17" customFormat="1" ht="12.75">
      <c r="A6" s="15">
        <v>1000</v>
      </c>
      <c r="B6" s="16" t="s">
        <v>10</v>
      </c>
      <c r="C6" s="37">
        <f>C7+SUM(C24:C25)</f>
        <v>710519.5240000001</v>
      </c>
      <c r="D6" s="30">
        <f>D7+SUM(D24:D25)</f>
        <v>669980.0430000001</v>
      </c>
      <c r="E6" s="30">
        <f aca="true" t="shared" si="0" ref="E6:E39">IF(C6=0,0,D6/C6*100)</f>
        <v>94.29438887593467</v>
      </c>
      <c r="F6" s="30">
        <f>F7+SUM(F24:F25)</f>
        <v>156753.15639</v>
      </c>
      <c r="G6" s="30">
        <f>G7+SUM(G24:G25)</f>
        <v>155274.316</v>
      </c>
      <c r="H6" s="30">
        <f aca="true" t="shared" si="1" ref="H6:H39">IF(F6=0,0,G6/F6*100)</f>
        <v>99.05658015184035</v>
      </c>
      <c r="I6" s="30">
        <f>C6+F6</f>
        <v>867272.6803900001</v>
      </c>
      <c r="J6" s="30">
        <f>D6+G6</f>
        <v>825254.359</v>
      </c>
      <c r="K6" s="38">
        <f aca="true" t="shared" si="2" ref="K6:K39">IF(I6=0,0,J6/I6*100)</f>
        <v>95.15511991325438</v>
      </c>
    </row>
    <row r="7" spans="1:11" ht="12.75">
      <c r="A7" s="18">
        <v>1100</v>
      </c>
      <c r="B7" s="19" t="s">
        <v>11</v>
      </c>
      <c r="C7" s="39">
        <f>SUM(C8:C15)+C23-C12-C13</f>
        <v>278801.90300000005</v>
      </c>
      <c r="D7" s="31">
        <f>SUM(D8:D15)+D23-D12-D13</f>
        <v>276406.423</v>
      </c>
      <c r="E7" s="31">
        <f t="shared" si="0"/>
        <v>99.14079496078617</v>
      </c>
      <c r="F7" s="31">
        <f>SUM(F8:F15)+F23-F12-F13</f>
        <v>30055.773</v>
      </c>
      <c r="G7" s="31">
        <f>SUM(G8:G15)+G23-G12-G13</f>
        <v>28583.87199999999</v>
      </c>
      <c r="H7" s="31">
        <f t="shared" si="1"/>
        <v>95.10276777775766</v>
      </c>
      <c r="I7" s="31">
        <f aca="true" t="shared" si="3" ref="I7:I40">C7+F7</f>
        <v>308857.67600000004</v>
      </c>
      <c r="J7" s="31">
        <f aca="true" t="shared" si="4" ref="J7:J40">D7+G7</f>
        <v>304990.295</v>
      </c>
      <c r="K7" s="40">
        <f t="shared" si="2"/>
        <v>98.74784365080826</v>
      </c>
    </row>
    <row r="8" spans="1:11" ht="24">
      <c r="A8" s="18">
        <v>1110</v>
      </c>
      <c r="B8" s="19" t="s">
        <v>12</v>
      </c>
      <c r="C8" s="41">
        <v>118176.626</v>
      </c>
      <c r="D8" s="35">
        <v>117879.755</v>
      </c>
      <c r="E8" s="35">
        <f t="shared" si="0"/>
        <v>99.74879042493563</v>
      </c>
      <c r="F8" s="31">
        <f>3172.59+1.122</f>
        <v>3173.712</v>
      </c>
      <c r="G8" s="31">
        <v>2984.548</v>
      </c>
      <c r="H8" s="35">
        <f t="shared" si="1"/>
        <v>94.03966081358358</v>
      </c>
      <c r="I8" s="35">
        <f t="shared" si="3"/>
        <v>121350.338</v>
      </c>
      <c r="J8" s="35">
        <f t="shared" si="4"/>
        <v>120864.303</v>
      </c>
      <c r="K8" s="42">
        <f t="shared" si="2"/>
        <v>99.59947783581781</v>
      </c>
    </row>
    <row r="9" spans="1:11" ht="12.75">
      <c r="A9" s="18">
        <v>1120</v>
      </c>
      <c r="B9" s="19" t="s">
        <v>13</v>
      </c>
      <c r="C9" s="41">
        <v>43765.005</v>
      </c>
      <c r="D9" s="35">
        <v>43474.243</v>
      </c>
      <c r="E9" s="35">
        <f t="shared" si="0"/>
        <v>99.33562900312705</v>
      </c>
      <c r="F9" s="31">
        <f>1161.796+0.414</f>
        <v>1162.21</v>
      </c>
      <c r="G9" s="31">
        <v>1077.342</v>
      </c>
      <c r="H9" s="35">
        <f t="shared" si="1"/>
        <v>92.69770523399387</v>
      </c>
      <c r="I9" s="35">
        <f t="shared" si="3"/>
        <v>44927.215</v>
      </c>
      <c r="J9" s="35">
        <f t="shared" si="4"/>
        <v>44551.585</v>
      </c>
      <c r="K9" s="42">
        <f t="shared" si="2"/>
        <v>99.16391434456821</v>
      </c>
    </row>
    <row r="10" spans="1:11" ht="24">
      <c r="A10" s="18">
        <v>1130</v>
      </c>
      <c r="B10" s="19" t="s">
        <v>14</v>
      </c>
      <c r="C10" s="39">
        <v>72003.195</v>
      </c>
      <c r="D10" s="31">
        <v>71025.662</v>
      </c>
      <c r="E10" s="31">
        <f t="shared" si="0"/>
        <v>98.64237552236396</v>
      </c>
      <c r="F10" s="31">
        <f>22016.518+3.644+2.499+98.688+1.275-1.178-0.05</f>
        <v>22121.396</v>
      </c>
      <c r="G10" s="31">
        <v>21412.584</v>
      </c>
      <c r="H10" s="31">
        <f t="shared" si="1"/>
        <v>96.7958080041603</v>
      </c>
      <c r="I10" s="31">
        <f t="shared" si="3"/>
        <v>94124.59100000001</v>
      </c>
      <c r="J10" s="31">
        <f t="shared" si="4"/>
        <v>92438.246</v>
      </c>
      <c r="K10" s="40">
        <f t="shared" si="2"/>
        <v>98.20839062132019</v>
      </c>
    </row>
    <row r="11" spans="1:11" ht="12.75">
      <c r="A11" s="20"/>
      <c r="B11" s="21" t="s">
        <v>15</v>
      </c>
      <c r="C11" s="41"/>
      <c r="D11" s="35"/>
      <c r="E11" s="35">
        <f t="shared" si="0"/>
        <v>0</v>
      </c>
      <c r="F11" s="31"/>
      <c r="G11" s="31"/>
      <c r="H11" s="35">
        <f t="shared" si="1"/>
        <v>0</v>
      </c>
      <c r="I11" s="35">
        <f t="shared" si="3"/>
        <v>0</v>
      </c>
      <c r="J11" s="35">
        <f t="shared" si="4"/>
        <v>0</v>
      </c>
      <c r="K11" s="42">
        <f t="shared" si="2"/>
        <v>0</v>
      </c>
    </row>
    <row r="12" spans="1:11" ht="12.75">
      <c r="A12" s="20">
        <v>1132</v>
      </c>
      <c r="B12" s="21" t="s">
        <v>16</v>
      </c>
      <c r="C12" s="43">
        <v>16028.73</v>
      </c>
      <c r="D12" s="44">
        <v>16026.146</v>
      </c>
      <c r="E12" s="44">
        <f t="shared" si="0"/>
        <v>99.98387894736514</v>
      </c>
      <c r="F12" s="32">
        <f>3519.274+3.644</f>
        <v>3522.9179999999997</v>
      </c>
      <c r="G12" s="32">
        <v>3371.521</v>
      </c>
      <c r="H12" s="44">
        <f t="shared" si="1"/>
        <v>95.70251138402882</v>
      </c>
      <c r="I12" s="44">
        <f t="shared" si="3"/>
        <v>19551.648</v>
      </c>
      <c r="J12" s="44">
        <f t="shared" si="4"/>
        <v>19397.667</v>
      </c>
      <c r="K12" s="45">
        <f t="shared" si="2"/>
        <v>99.21243979024172</v>
      </c>
    </row>
    <row r="13" spans="1:11" ht="12.75">
      <c r="A13" s="20">
        <v>1133</v>
      </c>
      <c r="B13" s="21" t="s">
        <v>17</v>
      </c>
      <c r="C13" s="43">
        <v>32788.093</v>
      </c>
      <c r="D13" s="44">
        <v>32640.812</v>
      </c>
      <c r="E13" s="44">
        <f t="shared" si="0"/>
        <v>99.55080949660598</v>
      </c>
      <c r="F13" s="32">
        <v>4008.434</v>
      </c>
      <c r="G13" s="32">
        <v>3982.699</v>
      </c>
      <c r="H13" s="44">
        <f t="shared" si="1"/>
        <v>99.35797870190703</v>
      </c>
      <c r="I13" s="44">
        <f t="shared" si="3"/>
        <v>36796.527</v>
      </c>
      <c r="J13" s="44">
        <f t="shared" si="4"/>
        <v>36623.511</v>
      </c>
      <c r="K13" s="45">
        <f t="shared" si="2"/>
        <v>99.52980345128766</v>
      </c>
    </row>
    <row r="14" spans="1:11" ht="12.75">
      <c r="A14" s="18">
        <v>1140</v>
      </c>
      <c r="B14" s="19" t="s">
        <v>18</v>
      </c>
      <c r="C14" s="41">
        <v>763.296</v>
      </c>
      <c r="D14" s="35">
        <v>708.782</v>
      </c>
      <c r="E14" s="35">
        <f t="shared" si="0"/>
        <v>92.85807864838804</v>
      </c>
      <c r="F14" s="31">
        <v>189.358</v>
      </c>
      <c r="G14" s="31">
        <v>166.464</v>
      </c>
      <c r="H14" s="35">
        <f t="shared" si="1"/>
        <v>87.90967373968884</v>
      </c>
      <c r="I14" s="35">
        <f t="shared" si="3"/>
        <v>952.654</v>
      </c>
      <c r="J14" s="35">
        <f t="shared" si="4"/>
        <v>875.2460000000001</v>
      </c>
      <c r="K14" s="42">
        <f t="shared" si="2"/>
        <v>91.87448958383632</v>
      </c>
    </row>
    <row r="15" spans="1:11" ht="24">
      <c r="A15" s="18">
        <v>1160</v>
      </c>
      <c r="B15" s="19" t="s">
        <v>19</v>
      </c>
      <c r="C15" s="46">
        <f>SUM(C17:C22)</f>
        <v>31505.688</v>
      </c>
      <c r="D15" s="33">
        <f>SUM(D17:D22)</f>
        <v>30816.511</v>
      </c>
      <c r="E15" s="33">
        <f t="shared" si="0"/>
        <v>97.8125315022481</v>
      </c>
      <c r="F15" s="33">
        <f>SUM(F17:F22)</f>
        <v>1362.423</v>
      </c>
      <c r="G15" s="33">
        <f>SUM(G17:G22)</f>
        <v>1202.986</v>
      </c>
      <c r="H15" s="33">
        <f t="shared" si="1"/>
        <v>88.29754048485677</v>
      </c>
      <c r="I15" s="33">
        <f t="shared" si="3"/>
        <v>32868.111</v>
      </c>
      <c r="J15" s="33">
        <f t="shared" si="4"/>
        <v>32019.497</v>
      </c>
      <c r="K15" s="47">
        <f t="shared" si="2"/>
        <v>97.41812360314836</v>
      </c>
    </row>
    <row r="16" spans="1:11" ht="12.75">
      <c r="A16" s="20"/>
      <c r="B16" s="22" t="s">
        <v>15</v>
      </c>
      <c r="C16" s="41"/>
      <c r="D16" s="35"/>
      <c r="E16" s="35">
        <f t="shared" si="0"/>
        <v>0</v>
      </c>
      <c r="F16" s="33"/>
      <c r="G16" s="33"/>
      <c r="H16" s="35">
        <f t="shared" si="1"/>
        <v>0</v>
      </c>
      <c r="I16" s="35">
        <f t="shared" si="3"/>
        <v>0</v>
      </c>
      <c r="J16" s="35">
        <f t="shared" si="4"/>
        <v>0</v>
      </c>
      <c r="K16" s="42">
        <f t="shared" si="2"/>
        <v>0</v>
      </c>
    </row>
    <row r="17" spans="1:11" ht="12.75">
      <c r="A17" s="20">
        <v>1161</v>
      </c>
      <c r="B17" s="22" t="s">
        <v>20</v>
      </c>
      <c r="C17" s="43">
        <v>9956.313</v>
      </c>
      <c r="D17" s="44">
        <v>9579.75</v>
      </c>
      <c r="E17" s="44">
        <f t="shared" si="0"/>
        <v>96.21784690778604</v>
      </c>
      <c r="F17" s="34">
        <v>383.278</v>
      </c>
      <c r="G17" s="34">
        <v>313.694</v>
      </c>
      <c r="H17" s="44">
        <f t="shared" si="1"/>
        <v>81.8450315436837</v>
      </c>
      <c r="I17" s="44">
        <f t="shared" si="3"/>
        <v>10339.591</v>
      </c>
      <c r="J17" s="44">
        <f t="shared" si="4"/>
        <v>9893.444</v>
      </c>
      <c r="K17" s="45">
        <f t="shared" si="2"/>
        <v>95.68506143037959</v>
      </c>
    </row>
    <row r="18" spans="1:11" ht="24">
      <c r="A18" s="20">
        <v>1162</v>
      </c>
      <c r="B18" s="22" t="s">
        <v>21</v>
      </c>
      <c r="C18" s="43">
        <v>10219.753</v>
      </c>
      <c r="D18" s="44">
        <v>10049.087</v>
      </c>
      <c r="E18" s="44">
        <f t="shared" si="0"/>
        <v>98.33003791774614</v>
      </c>
      <c r="F18" s="32">
        <v>273.127</v>
      </c>
      <c r="G18" s="32">
        <v>240.806</v>
      </c>
      <c r="H18" s="44">
        <f t="shared" si="1"/>
        <v>88.16631091030912</v>
      </c>
      <c r="I18" s="44">
        <f t="shared" si="3"/>
        <v>10492.880000000001</v>
      </c>
      <c r="J18" s="44">
        <f t="shared" si="4"/>
        <v>10289.893</v>
      </c>
      <c r="K18" s="45">
        <f t="shared" si="2"/>
        <v>98.06547868649979</v>
      </c>
    </row>
    <row r="19" spans="1:11" ht="12.75">
      <c r="A19" s="20">
        <v>1163</v>
      </c>
      <c r="B19" s="22" t="s">
        <v>22</v>
      </c>
      <c r="C19" s="43">
        <v>6738.705</v>
      </c>
      <c r="D19" s="44">
        <v>6631.206</v>
      </c>
      <c r="E19" s="44">
        <f t="shared" si="0"/>
        <v>98.40475284197781</v>
      </c>
      <c r="F19" s="32">
        <v>620.006</v>
      </c>
      <c r="G19" s="32">
        <v>575.708</v>
      </c>
      <c r="H19" s="44">
        <f t="shared" si="1"/>
        <v>92.85523043325387</v>
      </c>
      <c r="I19" s="44">
        <f t="shared" si="3"/>
        <v>7358.711</v>
      </c>
      <c r="J19" s="44">
        <f t="shared" si="4"/>
        <v>7206.914</v>
      </c>
      <c r="K19" s="45">
        <f t="shared" si="2"/>
        <v>97.93717948700525</v>
      </c>
    </row>
    <row r="20" spans="1:11" ht="12.75">
      <c r="A20" s="20">
        <v>1164</v>
      </c>
      <c r="B20" s="22" t="s">
        <v>23</v>
      </c>
      <c r="C20" s="43">
        <v>821.586</v>
      </c>
      <c r="D20" s="44">
        <v>799.082</v>
      </c>
      <c r="E20" s="44">
        <f t="shared" si="0"/>
        <v>97.260907561716</v>
      </c>
      <c r="F20" s="32">
        <f>16.306-0.208</f>
        <v>16.098000000000003</v>
      </c>
      <c r="G20" s="32">
        <v>12.494</v>
      </c>
      <c r="H20" s="44">
        <f t="shared" si="1"/>
        <v>77.61212572990432</v>
      </c>
      <c r="I20" s="44">
        <f t="shared" si="3"/>
        <v>837.684</v>
      </c>
      <c r="J20" s="44">
        <f t="shared" si="4"/>
        <v>811.576</v>
      </c>
      <c r="K20" s="45">
        <f t="shared" si="2"/>
        <v>96.88331160676341</v>
      </c>
    </row>
    <row r="21" spans="1:11" ht="11.25" customHeight="1">
      <c r="A21" s="20">
        <v>1165</v>
      </c>
      <c r="B21" s="22" t="s">
        <v>24</v>
      </c>
      <c r="C21" s="43">
        <v>786.035</v>
      </c>
      <c r="D21" s="44">
        <v>774.169</v>
      </c>
      <c r="E21" s="44">
        <f t="shared" si="0"/>
        <v>98.49039801026672</v>
      </c>
      <c r="F21" s="32">
        <f>58.25+0.208</f>
        <v>58.458</v>
      </c>
      <c r="G21" s="32">
        <v>52.681</v>
      </c>
      <c r="H21" s="44">
        <f t="shared" si="1"/>
        <v>90.11769133394915</v>
      </c>
      <c r="I21" s="44">
        <f t="shared" si="3"/>
        <v>844.4929999999999</v>
      </c>
      <c r="J21" s="44">
        <f t="shared" si="4"/>
        <v>826.85</v>
      </c>
      <c r="K21" s="45">
        <f t="shared" si="2"/>
        <v>97.91081749641502</v>
      </c>
    </row>
    <row r="22" spans="1:11" ht="12.75">
      <c r="A22" s="20">
        <v>1166</v>
      </c>
      <c r="B22" s="22" t="s">
        <v>25</v>
      </c>
      <c r="C22" s="43">
        <v>2983.296</v>
      </c>
      <c r="D22" s="44">
        <v>2983.217</v>
      </c>
      <c r="E22" s="44">
        <f t="shared" si="0"/>
        <v>99.99735192216932</v>
      </c>
      <c r="F22" s="31">
        <v>11.456</v>
      </c>
      <c r="G22" s="31">
        <v>7.603</v>
      </c>
      <c r="H22" s="44">
        <f t="shared" si="1"/>
        <v>66.36696927374301</v>
      </c>
      <c r="I22" s="44">
        <f t="shared" si="3"/>
        <v>2994.752</v>
      </c>
      <c r="J22" s="44">
        <f t="shared" si="4"/>
        <v>2990.82</v>
      </c>
      <c r="K22" s="45">
        <f t="shared" si="2"/>
        <v>99.86870365225569</v>
      </c>
    </row>
    <row r="23" spans="1:11" ht="24">
      <c r="A23" s="18">
        <v>1170</v>
      </c>
      <c r="B23" s="19" t="s">
        <v>26</v>
      </c>
      <c r="C23" s="41">
        <v>12588.093</v>
      </c>
      <c r="D23" s="35">
        <v>12501.47</v>
      </c>
      <c r="E23" s="35">
        <f t="shared" si="0"/>
        <v>99.31186558599462</v>
      </c>
      <c r="F23" s="31">
        <v>2046.674</v>
      </c>
      <c r="G23" s="31">
        <v>1739.948</v>
      </c>
      <c r="H23" s="35">
        <f t="shared" si="1"/>
        <v>85.0134413199171</v>
      </c>
      <c r="I23" s="35">
        <f t="shared" si="3"/>
        <v>14634.767</v>
      </c>
      <c r="J23" s="35">
        <f t="shared" si="4"/>
        <v>14241.418</v>
      </c>
      <c r="K23" s="42">
        <f t="shared" si="2"/>
        <v>97.31222915950762</v>
      </c>
    </row>
    <row r="24" spans="1:11" ht="12.75">
      <c r="A24" s="18">
        <v>1200</v>
      </c>
      <c r="B24" s="19" t="s">
        <v>27</v>
      </c>
      <c r="C24" s="41"/>
      <c r="D24" s="35"/>
      <c r="E24" s="35">
        <f t="shared" si="0"/>
        <v>0</v>
      </c>
      <c r="F24" s="35"/>
      <c r="G24" s="35"/>
      <c r="H24" s="35">
        <f t="shared" si="1"/>
        <v>0</v>
      </c>
      <c r="I24" s="35">
        <f t="shared" si="3"/>
        <v>0</v>
      </c>
      <c r="J24" s="35">
        <f t="shared" si="4"/>
        <v>0</v>
      </c>
      <c r="K24" s="42">
        <f t="shared" si="2"/>
        <v>0</v>
      </c>
    </row>
    <row r="25" spans="1:11" ht="24">
      <c r="A25" s="18">
        <v>1300</v>
      </c>
      <c r="B25" s="19" t="s">
        <v>28</v>
      </c>
      <c r="C25" s="41">
        <f>+C26+C27+C28</f>
        <v>431717.62100000004</v>
      </c>
      <c r="D25" s="35">
        <f>+D26+D27+D28</f>
        <v>393573.62</v>
      </c>
      <c r="E25" s="35">
        <f t="shared" si="0"/>
        <v>91.16459483130525</v>
      </c>
      <c r="F25" s="35">
        <f>+F26+F27+F28</f>
        <v>126697.38338999999</v>
      </c>
      <c r="G25" s="35">
        <f>+G26+G27+G28</f>
        <v>126690.44399999999</v>
      </c>
      <c r="H25" s="35">
        <f t="shared" si="1"/>
        <v>99.99452286241885</v>
      </c>
      <c r="I25" s="35">
        <f t="shared" si="3"/>
        <v>558415.00439</v>
      </c>
      <c r="J25" s="35">
        <f t="shared" si="4"/>
        <v>520264.064</v>
      </c>
      <c r="K25" s="42">
        <f t="shared" si="2"/>
        <v>93.16799511294019</v>
      </c>
    </row>
    <row r="26" spans="1:11" ht="12.75">
      <c r="A26" s="18">
        <v>1310</v>
      </c>
      <c r="B26" s="19" t="s">
        <v>29</v>
      </c>
      <c r="C26" s="41">
        <v>28851.722</v>
      </c>
      <c r="D26" s="35">
        <v>28231.577</v>
      </c>
      <c r="E26" s="35">
        <f t="shared" si="0"/>
        <v>97.85057890132173</v>
      </c>
      <c r="F26" s="35">
        <v>60497.251370000005</v>
      </c>
      <c r="G26" s="35">
        <v>60493.373</v>
      </c>
      <c r="H26" s="35">
        <f t="shared" si="1"/>
        <v>99.99358917981863</v>
      </c>
      <c r="I26" s="35">
        <f t="shared" si="3"/>
        <v>89348.97337</v>
      </c>
      <c r="J26" s="35">
        <f t="shared" si="4"/>
        <v>88724.95</v>
      </c>
      <c r="K26" s="42">
        <f t="shared" si="2"/>
        <v>99.3015886512586</v>
      </c>
    </row>
    <row r="27" spans="1:11" ht="24">
      <c r="A27" s="18">
        <v>1320</v>
      </c>
      <c r="B27" s="19" t="s">
        <v>30</v>
      </c>
      <c r="C27" s="41">
        <v>349766.155</v>
      </c>
      <c r="D27" s="35">
        <v>320837.084</v>
      </c>
      <c r="E27" s="35">
        <f t="shared" si="0"/>
        <v>91.72902506819162</v>
      </c>
      <c r="F27" s="35">
        <v>66167.98902</v>
      </c>
      <c r="G27" s="35">
        <v>66167.989</v>
      </c>
      <c r="H27" s="35">
        <f t="shared" si="1"/>
        <v>99.99999996977391</v>
      </c>
      <c r="I27" s="35">
        <f t="shared" si="3"/>
        <v>415934.14402</v>
      </c>
      <c r="J27" s="35">
        <f t="shared" si="4"/>
        <v>387005.073</v>
      </c>
      <c r="K27" s="42">
        <f t="shared" si="2"/>
        <v>93.0447953273562</v>
      </c>
    </row>
    <row r="28" spans="1:11" ht="12.75">
      <c r="A28" s="18">
        <v>1340</v>
      </c>
      <c r="B28" s="19" t="s">
        <v>31</v>
      </c>
      <c r="C28" s="41">
        <v>53099.744</v>
      </c>
      <c r="D28" s="35">
        <v>44504.959</v>
      </c>
      <c r="E28" s="35">
        <f t="shared" si="0"/>
        <v>83.81388618370741</v>
      </c>
      <c r="F28" s="31">
        <v>32.143</v>
      </c>
      <c r="G28" s="31">
        <v>29.082</v>
      </c>
      <c r="H28" s="35">
        <f t="shared" si="1"/>
        <v>90.47693121363906</v>
      </c>
      <c r="I28" s="35">
        <f t="shared" si="3"/>
        <v>53131.886999999995</v>
      </c>
      <c r="J28" s="35">
        <f t="shared" si="4"/>
        <v>44534.041000000005</v>
      </c>
      <c r="K28" s="42">
        <f t="shared" si="2"/>
        <v>83.81791710126917</v>
      </c>
    </row>
    <row r="29" spans="1:11" s="17" customFormat="1" ht="12.75">
      <c r="A29" s="23">
        <v>2000</v>
      </c>
      <c r="B29" s="24" t="s">
        <v>32</v>
      </c>
      <c r="C29" s="48">
        <f>+C30+C35+C36</f>
        <v>57024.1652</v>
      </c>
      <c r="D29" s="49">
        <f>+D30+D35+D36</f>
        <v>54383.69</v>
      </c>
      <c r="E29" s="49">
        <f t="shared" si="0"/>
        <v>95.36955045156891</v>
      </c>
      <c r="F29" s="49">
        <f>+F30+F35+F36</f>
        <v>55408.335999999996</v>
      </c>
      <c r="G29" s="49">
        <f>+G30+G35+G36</f>
        <v>39274.681</v>
      </c>
      <c r="H29" s="49">
        <f t="shared" si="1"/>
        <v>70.88226038767885</v>
      </c>
      <c r="I29" s="49">
        <f t="shared" si="3"/>
        <v>112432.5012</v>
      </c>
      <c r="J29" s="49">
        <f t="shared" si="4"/>
        <v>93658.371</v>
      </c>
      <c r="K29" s="50">
        <f t="shared" si="2"/>
        <v>83.30186556411857</v>
      </c>
    </row>
    <row r="30" spans="1:11" s="17" customFormat="1" ht="12.75">
      <c r="A30" s="23">
        <v>2100</v>
      </c>
      <c r="B30" s="24" t="s">
        <v>33</v>
      </c>
      <c r="C30" s="48">
        <f>SUM(C31:C34)</f>
        <v>21118.865199999997</v>
      </c>
      <c r="D30" s="49">
        <f>SUM(D31:D34)</f>
        <v>20524.981</v>
      </c>
      <c r="E30" s="49">
        <f t="shared" si="0"/>
        <v>97.1878971981885</v>
      </c>
      <c r="F30" s="49">
        <f>SUM(F31:F34)</f>
        <v>19715.191</v>
      </c>
      <c r="G30" s="49">
        <f>SUM(G31:G34)</f>
        <v>19054.48</v>
      </c>
      <c r="H30" s="49">
        <f t="shared" si="1"/>
        <v>96.64872128299442</v>
      </c>
      <c r="I30" s="49">
        <f t="shared" si="3"/>
        <v>40834.05619999999</v>
      </c>
      <c r="J30" s="49">
        <f t="shared" si="4"/>
        <v>39579.460999999996</v>
      </c>
      <c r="K30" s="50">
        <f t="shared" si="2"/>
        <v>96.92757634986064</v>
      </c>
    </row>
    <row r="31" spans="1:11" ht="12.75">
      <c r="A31" s="18">
        <v>2110</v>
      </c>
      <c r="B31" s="19" t="s">
        <v>34</v>
      </c>
      <c r="C31" s="41">
        <v>7083.063</v>
      </c>
      <c r="D31" s="35">
        <v>6853.457</v>
      </c>
      <c r="E31" s="35">
        <f t="shared" si="0"/>
        <v>96.75837981393079</v>
      </c>
      <c r="F31" s="31">
        <f>8123.704-2.56</f>
        <v>8121.143999999999</v>
      </c>
      <c r="G31" s="31">
        <v>7989.749</v>
      </c>
      <c r="H31" s="35">
        <f t="shared" si="1"/>
        <v>98.38206292118451</v>
      </c>
      <c r="I31" s="35">
        <f t="shared" si="3"/>
        <v>15204.206999999999</v>
      </c>
      <c r="J31" s="35">
        <f t="shared" si="4"/>
        <v>14843.206</v>
      </c>
      <c r="K31" s="42">
        <f t="shared" si="2"/>
        <v>97.6256505847362</v>
      </c>
    </row>
    <row r="32" spans="1:11" ht="12.75">
      <c r="A32" s="18">
        <v>2120</v>
      </c>
      <c r="B32" s="19" t="s">
        <v>35</v>
      </c>
      <c r="C32" s="41">
        <v>24</v>
      </c>
      <c r="D32" s="35">
        <v>24</v>
      </c>
      <c r="E32" s="35">
        <f t="shared" si="0"/>
        <v>100</v>
      </c>
      <c r="F32" s="31">
        <v>5856.334</v>
      </c>
      <c r="G32" s="31">
        <v>5420.709</v>
      </c>
      <c r="H32" s="35">
        <f t="shared" si="1"/>
        <v>92.56147275753057</v>
      </c>
      <c r="I32" s="35">
        <f t="shared" si="3"/>
        <v>5880.334</v>
      </c>
      <c r="J32" s="35">
        <f t="shared" si="4"/>
        <v>5444.709</v>
      </c>
      <c r="K32" s="42">
        <f t="shared" si="2"/>
        <v>92.59183236870558</v>
      </c>
    </row>
    <row r="33" spans="1:11" ht="12.75">
      <c r="A33" s="18">
        <v>2130</v>
      </c>
      <c r="B33" s="19" t="s">
        <v>36</v>
      </c>
      <c r="C33" s="41">
        <v>13564.319</v>
      </c>
      <c r="D33" s="35">
        <v>13202.903</v>
      </c>
      <c r="E33" s="35">
        <f t="shared" si="0"/>
        <v>97.33553892384867</v>
      </c>
      <c r="F33" s="31">
        <v>1425.213</v>
      </c>
      <c r="G33" s="31">
        <v>1383.518</v>
      </c>
      <c r="H33" s="35">
        <f t="shared" si="1"/>
        <v>97.07447237711135</v>
      </c>
      <c r="I33" s="35">
        <f t="shared" si="3"/>
        <v>14989.532</v>
      </c>
      <c r="J33" s="35">
        <f t="shared" si="4"/>
        <v>14586.421</v>
      </c>
      <c r="K33" s="42">
        <f t="shared" si="2"/>
        <v>97.31071657207177</v>
      </c>
    </row>
    <row r="34" spans="1:11" ht="12.75">
      <c r="A34" s="18">
        <v>2140</v>
      </c>
      <c r="B34" s="19" t="s">
        <v>37</v>
      </c>
      <c r="C34" s="41">
        <v>447.4832</v>
      </c>
      <c r="D34" s="35">
        <v>444.621</v>
      </c>
      <c r="E34" s="35">
        <f t="shared" si="0"/>
        <v>99.3603782220204</v>
      </c>
      <c r="F34" s="31">
        <v>4312.5</v>
      </c>
      <c r="G34" s="31">
        <v>4260.504</v>
      </c>
      <c r="H34" s="35">
        <f t="shared" si="1"/>
        <v>98.79429565217391</v>
      </c>
      <c r="I34" s="35">
        <f t="shared" si="3"/>
        <v>4759.9832</v>
      </c>
      <c r="J34" s="35">
        <f t="shared" si="4"/>
        <v>4705.125</v>
      </c>
      <c r="K34" s="42">
        <f t="shared" si="2"/>
        <v>98.8475127391206</v>
      </c>
    </row>
    <row r="35" spans="1:11" s="9" customFormat="1" ht="24">
      <c r="A35" s="18">
        <v>2300</v>
      </c>
      <c r="B35" s="19" t="s">
        <v>38</v>
      </c>
      <c r="C35" s="41">
        <v>10.695</v>
      </c>
      <c r="D35" s="35">
        <v>10.635</v>
      </c>
      <c r="E35" s="35">
        <f t="shared" si="0"/>
        <v>99.4389901823282</v>
      </c>
      <c r="F35" s="31"/>
      <c r="G35" s="31"/>
      <c r="H35" s="35">
        <f t="shared" si="1"/>
        <v>0</v>
      </c>
      <c r="I35" s="35">
        <f t="shared" si="3"/>
        <v>10.695</v>
      </c>
      <c r="J35" s="35">
        <f t="shared" si="4"/>
        <v>10.635</v>
      </c>
      <c r="K35" s="42">
        <f t="shared" si="2"/>
        <v>99.4389901823282</v>
      </c>
    </row>
    <row r="36" spans="1:11" s="9" customFormat="1" ht="12.75">
      <c r="A36" s="18">
        <v>2400</v>
      </c>
      <c r="B36" s="19" t="s">
        <v>39</v>
      </c>
      <c r="C36" s="41">
        <v>35894.605</v>
      </c>
      <c r="D36" s="35">
        <v>33848.074</v>
      </c>
      <c r="E36" s="35">
        <f t="shared" si="0"/>
        <v>94.29849973275928</v>
      </c>
      <c r="F36" s="35">
        <v>35693.145</v>
      </c>
      <c r="G36" s="35">
        <v>20220.201</v>
      </c>
      <c r="H36" s="35">
        <f t="shared" si="1"/>
        <v>56.65009625797895</v>
      </c>
      <c r="I36" s="35">
        <f t="shared" si="3"/>
        <v>71587.75</v>
      </c>
      <c r="J36" s="35">
        <f t="shared" si="4"/>
        <v>54068.275</v>
      </c>
      <c r="K36" s="42">
        <f t="shared" si="2"/>
        <v>75.52727247329327</v>
      </c>
    </row>
    <row r="37" spans="1:11" s="17" customFormat="1" ht="12.75">
      <c r="A37" s="23">
        <v>3000</v>
      </c>
      <c r="B37" s="24" t="s">
        <v>40</v>
      </c>
      <c r="C37" s="48">
        <v>1852.965</v>
      </c>
      <c r="D37" s="49"/>
      <c r="E37" s="49">
        <f t="shared" si="0"/>
        <v>0</v>
      </c>
      <c r="F37" s="49"/>
      <c r="G37" s="49"/>
      <c r="H37" s="49">
        <f t="shared" si="1"/>
        <v>0</v>
      </c>
      <c r="I37" s="49">
        <f t="shared" si="3"/>
        <v>1852.965</v>
      </c>
      <c r="J37" s="49">
        <f t="shared" si="4"/>
        <v>0</v>
      </c>
      <c r="K37" s="50">
        <f t="shared" si="2"/>
        <v>0</v>
      </c>
    </row>
    <row r="38" spans="1:11" ht="24">
      <c r="A38" s="18">
        <v>4000</v>
      </c>
      <c r="B38" s="19" t="s">
        <v>41</v>
      </c>
      <c r="C38" s="51">
        <v>940</v>
      </c>
      <c r="D38" s="36">
        <v>940</v>
      </c>
      <c r="E38" s="36">
        <f t="shared" si="0"/>
        <v>100</v>
      </c>
      <c r="F38" s="36">
        <v>-18</v>
      </c>
      <c r="G38" s="36">
        <v>10.068</v>
      </c>
      <c r="H38" s="36">
        <f t="shared" si="1"/>
        <v>-55.93333333333334</v>
      </c>
      <c r="I38" s="36">
        <f t="shared" si="3"/>
        <v>922</v>
      </c>
      <c r="J38" s="36">
        <f t="shared" si="4"/>
        <v>950.068</v>
      </c>
      <c r="K38" s="52">
        <f t="shared" si="2"/>
        <v>103.04425162689806</v>
      </c>
    </row>
    <row r="39" spans="1:11" s="17" customFormat="1" ht="12.75">
      <c r="A39" s="25">
        <v>900202</v>
      </c>
      <c r="B39" s="26" t="s">
        <v>42</v>
      </c>
      <c r="C39" s="27">
        <f>C6+C29+C37+C38</f>
        <v>770336.6542000001</v>
      </c>
      <c r="D39" s="27">
        <f>D6+D29+D37+D38</f>
        <v>725303.733</v>
      </c>
      <c r="E39" s="27">
        <f t="shared" si="0"/>
        <v>94.15412456950175</v>
      </c>
      <c r="F39" s="27">
        <f>F6+F29+F37+F38</f>
        <v>212143.49238999997</v>
      </c>
      <c r="G39" s="27">
        <f>G6+G29+G37+G38</f>
        <v>194559.06499999997</v>
      </c>
      <c r="H39" s="27">
        <f t="shared" si="1"/>
        <v>91.71106914857742</v>
      </c>
      <c r="I39" s="27">
        <f t="shared" si="3"/>
        <v>982480.14659</v>
      </c>
      <c r="J39" s="27">
        <f t="shared" si="4"/>
        <v>919862.798</v>
      </c>
      <c r="K39" s="27">
        <f t="shared" si="2"/>
        <v>93.62660418051878</v>
      </c>
    </row>
    <row r="40" spans="1:11" ht="24">
      <c r="A40" s="28">
        <v>900300</v>
      </c>
      <c r="B40" s="29" t="s">
        <v>4</v>
      </c>
      <c r="C40" s="29" t="e">
        <f>+#REF!</f>
        <v>#REF!</v>
      </c>
      <c r="D40" s="29" t="e">
        <f>+#REF!</f>
        <v>#REF!</v>
      </c>
      <c r="E40" s="29"/>
      <c r="F40" s="29" t="e">
        <f>+#REF!</f>
        <v>#REF!</v>
      </c>
      <c r="G40" s="29" t="e">
        <f>+#REF!</f>
        <v>#REF!</v>
      </c>
      <c r="H40" s="29"/>
      <c r="I40" s="29" t="e">
        <f t="shared" si="3"/>
        <v>#REF!</v>
      </c>
      <c r="J40" s="29" t="e">
        <f t="shared" si="4"/>
        <v>#REF!</v>
      </c>
      <c r="K40" s="29"/>
    </row>
    <row r="41" spans="3:10" ht="12.75" outlineLevel="1">
      <c r="C41" t="e">
        <f>+#REF!</f>
        <v>#REF!</v>
      </c>
      <c r="D41" t="e">
        <f>+#REF!</f>
        <v>#REF!</v>
      </c>
      <c r="F41" t="e">
        <f>+#REF!</f>
        <v>#REF!</v>
      </c>
      <c r="G41" t="e">
        <f>+#REF!</f>
        <v>#REF!</v>
      </c>
      <c r="I41" t="e">
        <f>+#REF!</f>
        <v>#REF!</v>
      </c>
      <c r="J41" t="e">
        <f>+#REF!</f>
        <v>#REF!</v>
      </c>
    </row>
    <row r="42" spans="3:10" ht="12.75" outlineLevel="1">
      <c r="C42" s="4" t="e">
        <f>+C41-C39</f>
        <v>#REF!</v>
      </c>
      <c r="D42" s="4" t="e">
        <f>+D41-D39</f>
        <v>#REF!</v>
      </c>
      <c r="F42" s="4" t="e">
        <f>+F41-F39</f>
        <v>#REF!</v>
      </c>
      <c r="G42" s="4" t="e">
        <f>+G41-G39</f>
        <v>#REF!</v>
      </c>
      <c r="I42" s="4" t="e">
        <f>+I41-I39</f>
        <v>#REF!</v>
      </c>
      <c r="J42" s="4" t="e">
        <f>+J41-J39</f>
        <v>#REF!</v>
      </c>
    </row>
  </sheetData>
  <mergeCells count="6">
    <mergeCell ref="C3:E3"/>
    <mergeCell ref="F3:H3"/>
    <mergeCell ref="I3:K3"/>
    <mergeCell ref="A1:K1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User</cp:lastModifiedBy>
  <cp:lastPrinted>2014-12-04T14:02:23Z</cp:lastPrinted>
  <dcterms:created xsi:type="dcterms:W3CDTF">2003-02-25T12:47:02Z</dcterms:created>
  <dcterms:modified xsi:type="dcterms:W3CDTF">2014-12-11T07:52:40Z</dcterms:modified>
  <cp:category/>
  <cp:version/>
  <cp:contentType/>
  <cp:contentStatus/>
</cp:coreProperties>
</file>