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'Лист1'!$A$1:$L$124</definedName>
  </definedNames>
  <calcPr fullCalcOnLoad="1"/>
</workbook>
</file>

<file path=xl/sharedStrings.xml><?xml version="1.0" encoding="utf-8"?>
<sst xmlns="http://schemas.openxmlformats.org/spreadsheetml/2006/main" count="183" uniqueCount="166">
  <si>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</si>
  <si>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</si>
  <si>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</si>
  <si>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</si>
  <si>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</si>
  <si>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</si>
  <si>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</si>
  <si>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</si>
  <si>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</si>
  <si>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</si>
  <si>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</si>
  <si>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</si>
  <si>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</si>
  <si>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</si>
  <si>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</si>
  <si>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</si>
  <si>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</si>
  <si>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</si>
  <si>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</si>
  <si>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</si>
  <si>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</si>
  <si>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</si>
  <si>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</si>
  <si>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</si>
  <si>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</si>
  <si>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</si>
  <si>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</si>
  <si>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</si>
  <si>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</si>
  <si>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</si>
  <si>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</si>
  <si>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</si>
  <si>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</si>
  <si>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</si>
  <si>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</si>
  <si>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</si>
  <si>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</si>
  <si>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</si>
  <si>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</si>
  <si>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</si>
  <si>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</si>
  <si>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</si>
  <si>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</si>
  <si>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</si>
  <si>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</si>
  <si>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</si>
  <si>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</si>
  <si>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</si>
  <si>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</si>
  <si>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</si>
  <si>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</si>
  <si>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</si>
  <si>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</si>
  <si>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</si>
  <si>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</si>
  <si>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</si>
  <si>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</si>
  <si>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</si>
  <si>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</si>
  <si>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</si>
  <si>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</si>
  <si>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</si>
  <si>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</si>
  <si>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</si>
  <si>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</si>
  <si>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</si>
  <si>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</si>
  <si>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</si>
  <si>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</si>
  <si>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</si>
  <si>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</si>
  <si>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</si>
  <si>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</si>
  <si>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</si>
  <si>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</si>
  <si>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</si>
  <si>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</si>
  <si>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</si>
  <si>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</si>
  <si>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</si>
  <si>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</si>
  <si>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</si>
  <si>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</si>
  <si>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</si>
  <si>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</si>
  <si>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</si>
  <si>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</si>
  <si>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</si>
  <si>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</si>
  <si>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</si>
  <si>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</si>
  <si>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</si>
  <si>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</si>
  <si>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</si>
  <si>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</si>
  <si>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</si>
  <si>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</si>
  <si>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</si>
  <si>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</si>
  <si>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</si>
  <si>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</si>
  <si>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</si>
  <si>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</si>
  <si>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</si>
  <si>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</si>
  <si>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</si>
  <si>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</si>
  <si>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</si>
  <si>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</si>
  <si>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</si>
  <si>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</si>
  <si>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</si>
  <si>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</si>
  <si>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</si>
  <si>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</si>
  <si>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</si>
  <si>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</si>
  <si>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</si>
  <si>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</si>
  <si>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</si>
  <si>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</si>
  <si>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</si>
  <si>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</si>
  <si>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</si>
  <si>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</si>
  <si>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</si>
  <si>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</si>
  <si>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</si>
  <si>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Виконано за 1 квартал 2014 року</t>
  </si>
  <si>
    <t>Видатки, не віднесені до основних груп</t>
  </si>
  <si>
    <t>Додаток</t>
  </si>
  <si>
    <t>до рішення виконавчого комітету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</si>
  <si>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</si>
  <si>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 xml:space="preserve">Начальник фінансового управління              </t>
  </si>
  <si>
    <t>М.Г.Солодовник</t>
  </si>
  <si>
    <t xml:space="preserve">   про виконання міського бюджету м. Лисичанська за 1 квартал 2015 року</t>
  </si>
  <si>
    <t>Виконано за 1 квартал 2015 року</t>
  </si>
  <si>
    <t>План на 1 квартал 2015 року</t>
  </si>
  <si>
    <t>виконан-ня   2014року</t>
  </si>
  <si>
    <t>плану на 1 квартал 2015 року</t>
  </si>
  <si>
    <t>План на 2015 рік</t>
  </si>
  <si>
    <t>виконан-ня 1 кварталу 2014року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</si>
  <si>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</si>
  <si>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</si>
  <si>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</si>
  <si>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</si>
  <si>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</si>
  <si>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</si>
  <si>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</si>
  <si>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</si>
  <si>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</si>
  <si>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</si>
  <si>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</si>
  <si>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</si>
  <si>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</si>
  <si>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</si>
  <si>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</si>
  <si>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</si>
  <si>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</si>
  <si>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</si>
  <si>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</si>
  <si>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</si>
  <si>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</si>
  <si>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Перший заступник міського голови                       </t>
  </si>
  <si>
    <t>А.Л.Шальнєв</t>
  </si>
  <si>
    <t>від "19"  05.2015 р. № 137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</si>
</sst>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/>
    </xf>
    <xf numFmtId="189" fontId="1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4" fontId="19" fillId="0" borderId="25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wrapText="1"/>
    </xf>
    <xf numFmtId="189" fontId="16" fillId="0" borderId="27" xfId="0" applyNumberFormat="1" applyFont="1" applyBorder="1" applyAlignment="1">
      <alignment wrapText="1"/>
    </xf>
    <xf numFmtId="0" fontId="19" fillId="0" borderId="25" xfId="0" applyFont="1" applyBorder="1" applyAlignment="1">
      <alignment/>
    </xf>
    <xf numFmtId="189" fontId="16" fillId="0" borderId="28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189" fontId="19" fillId="0" borderId="31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4" fontId="16" fillId="0" borderId="27" xfId="0" applyNumberFormat="1" applyFont="1" applyBorder="1" applyAlignment="1">
      <alignment wrapText="1"/>
    </xf>
    <xf numFmtId="189" fontId="16" fillId="0" borderId="32" xfId="0" applyNumberFormat="1" applyFont="1" applyBorder="1" applyAlignment="1">
      <alignment wrapText="1"/>
    </xf>
    <xf numFmtId="189" fontId="19" fillId="0" borderId="32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6" fillId="0" borderId="23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189" fontId="19" fillId="0" borderId="33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0" fontId="16" fillId="0" borderId="22" xfId="0" applyFont="1" applyFill="1" applyBorder="1" applyAlignment="1">
      <alignment/>
    </xf>
    <xf numFmtId="4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1" xfId="0" applyNumberFormat="1" applyFont="1" applyBorder="1" applyAlignment="1">
      <alignment wrapText="1"/>
    </xf>
    <xf numFmtId="189" fontId="19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/>
    </xf>
    <xf numFmtId="4" fontId="19" fillId="0" borderId="34" xfId="0" applyNumberFormat="1" applyFont="1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9" fillId="0" borderId="35" xfId="0" applyNumberFormat="1" applyFont="1" applyBorder="1" applyAlignment="1">
      <alignment wrapText="1"/>
    </xf>
    <xf numFmtId="4" fontId="16" fillId="0" borderId="22" xfId="0" applyNumberFormat="1" applyFont="1" applyBorder="1" applyAlignment="1">
      <alignment/>
    </xf>
    <xf numFmtId="4" fontId="16" fillId="0" borderId="36" xfId="0" applyNumberFormat="1" applyFont="1" applyBorder="1" applyAlignment="1">
      <alignment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 wrapText="1"/>
    </xf>
    <xf numFmtId="4" fontId="19" fillId="0" borderId="37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0" fontId="16" fillId="0" borderId="23" xfId="0" applyFont="1" applyBorder="1" applyAlignment="1">
      <alignment/>
    </xf>
    <xf numFmtId="189" fontId="19" fillId="0" borderId="39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189" fontId="16" fillId="0" borderId="40" xfId="0" applyNumberFormat="1" applyFont="1" applyBorder="1" applyAlignment="1">
      <alignment wrapText="1"/>
    </xf>
    <xf numFmtId="189" fontId="19" fillId="0" borderId="40" xfId="0" applyNumberFormat="1" applyFont="1" applyBorder="1" applyAlignment="1">
      <alignment wrapText="1"/>
    </xf>
    <xf numFmtId="189" fontId="19" fillId="0" borderId="41" xfId="0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6" fillId="0" borderId="42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9" fillId="0" borderId="30" xfId="0" applyFont="1" applyBorder="1" applyAlignment="1">
      <alignment wrapText="1"/>
    </xf>
    <xf numFmtId="4" fontId="16" fillId="0" borderId="21" xfId="0" applyNumberFormat="1" applyFont="1" applyBorder="1" applyAlignment="1">
      <alignment/>
    </xf>
    <xf numFmtId="4" fontId="16" fillId="0" borderId="24" xfId="0" applyNumberFormat="1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189" fontId="19" fillId="0" borderId="51" xfId="0" applyNumberFormat="1" applyFont="1" applyBorder="1" applyAlignment="1">
      <alignment wrapText="1"/>
    </xf>
    <xf numFmtId="189" fontId="19" fillId="0" borderId="52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189" fontId="19" fillId="0" borderId="53" xfId="0" applyNumberFormat="1" applyFont="1" applyBorder="1" applyAlignment="1">
      <alignment wrapText="1"/>
    </xf>
    <xf numFmtId="189" fontId="16" fillId="0" borderId="53" xfId="0" applyNumberFormat="1" applyFont="1" applyBorder="1" applyAlignment="1">
      <alignment wrapText="1"/>
    </xf>
    <xf numFmtId="189" fontId="16" fillId="0" borderId="52" xfId="0" applyNumberFormat="1" applyFont="1" applyBorder="1" applyAlignment="1">
      <alignment wrapText="1"/>
    </xf>
    <xf numFmtId="189" fontId="16" fillId="0" borderId="54" xfId="0" applyNumberFormat="1" applyFont="1" applyBorder="1" applyAlignment="1">
      <alignment wrapText="1"/>
    </xf>
    <xf numFmtId="189" fontId="16" fillId="0" borderId="33" xfId="0" applyNumberFormat="1" applyFont="1" applyBorder="1" applyAlignment="1">
      <alignment wrapText="1"/>
    </xf>
    <xf numFmtId="189" fontId="16" fillId="0" borderId="55" xfId="0" applyNumberFormat="1" applyFont="1" applyBorder="1" applyAlignment="1">
      <alignment wrapText="1"/>
    </xf>
    <xf numFmtId="189" fontId="19" fillId="0" borderId="55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51" xfId="0" applyNumberFormat="1" applyFont="1" applyBorder="1" applyAlignment="1">
      <alignment wrapText="1"/>
    </xf>
    <xf numFmtId="189" fontId="19" fillId="0" borderId="56" xfId="0" applyNumberFormat="1" applyFont="1" applyBorder="1" applyAlignment="1">
      <alignment wrapText="1"/>
    </xf>
    <xf numFmtId="189" fontId="16" fillId="0" borderId="56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1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57" xfId="0" applyNumberFormat="1" applyFont="1" applyBorder="1" applyAlignment="1">
      <alignment wrapText="1"/>
    </xf>
    <xf numFmtId="189" fontId="19" fillId="0" borderId="5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179" fontId="19" fillId="0" borderId="1" xfId="0" applyNumberFormat="1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189" fontId="16" fillId="0" borderId="27" xfId="0" applyNumberFormat="1" applyFont="1" applyBorder="1" applyAlignment="1">
      <alignment horizontal="right" wrapText="1"/>
    </xf>
    <xf numFmtId="4" fontId="22" fillId="0" borderId="47" xfId="0" applyNumberFormat="1" applyFont="1" applyFill="1" applyBorder="1" applyAlignment="1" applyProtection="1">
      <alignment horizontal="right" wrapText="1"/>
      <protection hidden="1"/>
    </xf>
    <xf numFmtId="4" fontId="22" fillId="0" borderId="47" xfId="0" applyNumberFormat="1" applyFont="1" applyBorder="1" applyAlignment="1">
      <alignment horizontal="right"/>
    </xf>
    <xf numFmtId="189" fontId="22" fillId="0" borderId="47" xfId="0" applyNumberFormat="1" applyFont="1" applyBorder="1" applyAlignment="1">
      <alignment horizontal="right"/>
    </xf>
    <xf numFmtId="189" fontId="16" fillId="0" borderId="38" xfId="0" applyNumberFormat="1" applyFont="1" applyBorder="1" applyAlignment="1">
      <alignment horizontal="right" wrapText="1"/>
    </xf>
    <xf numFmtId="189" fontId="16" fillId="0" borderId="32" xfId="0" applyNumberFormat="1" applyFont="1" applyBorder="1" applyAlignment="1">
      <alignment horizontal="right"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right"/>
    </xf>
    <xf numFmtId="189" fontId="16" fillId="0" borderId="35" xfId="0" applyNumberFormat="1" applyFont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 wrapText="1"/>
    </xf>
    <xf numFmtId="189" fontId="19" fillId="0" borderId="32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189" fontId="19" fillId="0" borderId="35" xfId="0" applyNumberFormat="1" applyFont="1" applyBorder="1" applyAlignment="1">
      <alignment horizontal="right" wrapText="1"/>
    </xf>
    <xf numFmtId="179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89" fontId="16" fillId="0" borderId="28" xfId="0" applyNumberFormat="1" applyFont="1" applyBorder="1" applyAlignment="1">
      <alignment horizontal="right" wrapText="1"/>
    </xf>
    <xf numFmtId="4" fontId="16" fillId="0" borderId="49" xfId="0" applyNumberFormat="1" applyFont="1" applyBorder="1" applyAlignment="1">
      <alignment horizontal="right"/>
    </xf>
    <xf numFmtId="189" fontId="22" fillId="0" borderId="50" xfId="0" applyNumberFormat="1" applyFont="1" applyBorder="1" applyAlignment="1">
      <alignment horizontal="right"/>
    </xf>
    <xf numFmtId="189" fontId="16" fillId="0" borderId="34" xfId="0" applyNumberFormat="1" applyFont="1" applyBorder="1" applyAlignment="1">
      <alignment horizontal="right" wrapText="1"/>
    </xf>
    <xf numFmtId="0" fontId="15" fillId="0" borderId="4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3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view="pageBreakPreview" zoomScale="75" zoomScaleNormal="50" zoomScaleSheetLayoutView="75" workbookViewId="0" topLeftCell="A108">
      <selection activeCell="H3" sqref="H3"/>
    </sheetView>
  </sheetViews>
  <sheetFormatPr defaultColWidth="9.00390625" defaultRowHeight="12.75"/>
  <cols>
    <col min="1" max="1" width="14.125" style="0" customWidth="1"/>
    <col min="2" max="2" width="51.125" style="0" customWidth="1"/>
    <col min="3" max="3" width="18.875" style="0" customWidth="1"/>
    <col min="4" max="4" width="20.75390625" style="0" customWidth="1"/>
    <col min="5" max="5" width="20.875" style="0" customWidth="1"/>
    <col min="6" max="6" width="11.75390625" style="0" customWidth="1"/>
    <col min="7" max="7" width="10.375" style="0" customWidth="1"/>
    <col min="8" max="8" width="19.25390625" style="0" customWidth="1"/>
    <col min="9" max="9" width="19.625" style="0" customWidth="1"/>
    <col min="10" max="10" width="19.875" style="0" customWidth="1"/>
    <col min="11" max="11" width="9.875" style="0" customWidth="1"/>
    <col min="12" max="12" width="8.75390625" style="0" customWidth="1"/>
    <col min="13" max="13" width="13.875" style="0" bestFit="1" customWidth="1"/>
  </cols>
  <sheetData>
    <row r="1" ht="30" customHeight="1">
      <c r="J1" s="66" t="s">
        <v>130</v>
      </c>
    </row>
    <row r="2" ht="27.75" customHeight="1">
      <c r="J2" s="66" t="s">
        <v>131</v>
      </c>
    </row>
    <row r="3" spans="3:11" ht="28.5" customHeight="1">
      <c r="C3" s="70"/>
      <c r="I3" s="66"/>
      <c r="J3" s="66" t="s">
        <v>165</v>
      </c>
      <c r="K3" s="51"/>
    </row>
    <row r="4" ht="12.75">
      <c r="K4" s="51"/>
    </row>
    <row r="5" spans="2:11" ht="20.25">
      <c r="B5" s="223" t="s">
        <v>58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2:11" ht="28.5" customHeight="1">
      <c r="B6" s="223" t="s">
        <v>135</v>
      </c>
      <c r="C6" s="223"/>
      <c r="D6" s="223"/>
      <c r="E6" s="223"/>
      <c r="F6" s="223"/>
      <c r="G6" s="223"/>
      <c r="H6" s="223"/>
      <c r="I6" s="223"/>
      <c r="J6" s="223"/>
      <c r="K6" s="223"/>
    </row>
    <row r="7" spans="9:11" ht="16.5" customHeight="1" thickBot="1">
      <c r="I7" s="70"/>
      <c r="K7" s="67" t="s">
        <v>50</v>
      </c>
    </row>
    <row r="8" spans="1:12" ht="36.75" customHeight="1" thickBot="1">
      <c r="A8" s="233" t="s">
        <v>69</v>
      </c>
      <c r="B8" s="224" t="s">
        <v>0</v>
      </c>
      <c r="C8" s="229" t="s">
        <v>1</v>
      </c>
      <c r="D8" s="236"/>
      <c r="E8" s="236"/>
      <c r="F8" s="236"/>
      <c r="G8" s="237"/>
      <c r="H8" s="229" t="s">
        <v>2</v>
      </c>
      <c r="I8" s="227"/>
      <c r="J8" s="227"/>
      <c r="K8" s="227"/>
      <c r="L8" s="228"/>
    </row>
    <row r="9" spans="1:12" ht="39.75" customHeight="1" thickBot="1">
      <c r="A9" s="234"/>
      <c r="B9" s="225"/>
      <c r="C9" s="230" t="s">
        <v>128</v>
      </c>
      <c r="D9" s="232" t="s">
        <v>137</v>
      </c>
      <c r="E9" s="232" t="s">
        <v>136</v>
      </c>
      <c r="F9" s="227" t="s">
        <v>70</v>
      </c>
      <c r="G9" s="228"/>
      <c r="H9" s="230" t="s">
        <v>128</v>
      </c>
      <c r="I9" s="232" t="s">
        <v>140</v>
      </c>
      <c r="J9" s="232" t="s">
        <v>136</v>
      </c>
      <c r="K9" s="227" t="s">
        <v>70</v>
      </c>
      <c r="L9" s="228"/>
    </row>
    <row r="10" spans="1:12" ht="93.75" customHeight="1" thickBot="1">
      <c r="A10" s="235"/>
      <c r="B10" s="226"/>
      <c r="C10" s="231"/>
      <c r="D10" s="231"/>
      <c r="E10" s="231"/>
      <c r="F10" s="73" t="s">
        <v>138</v>
      </c>
      <c r="G10" s="74" t="s">
        <v>139</v>
      </c>
      <c r="H10" s="231"/>
      <c r="I10" s="231"/>
      <c r="J10" s="231"/>
      <c r="K10" s="73" t="s">
        <v>141</v>
      </c>
      <c r="L10" s="74" t="s">
        <v>142</v>
      </c>
    </row>
    <row r="11" spans="1:12" ht="27" customHeight="1" thickBot="1">
      <c r="A11" s="75"/>
      <c r="B11" s="219" t="s">
        <v>4</v>
      </c>
      <c r="C11" s="219"/>
      <c r="D11" s="219"/>
      <c r="E11" s="219"/>
      <c r="F11" s="219"/>
      <c r="G11" s="219"/>
      <c r="H11" s="219"/>
      <c r="I11" s="219"/>
      <c r="J11" s="219"/>
      <c r="K11" s="219"/>
      <c r="L11" s="76"/>
    </row>
    <row r="12" spans="1:12" ht="33.75" customHeight="1" thickBot="1">
      <c r="A12" s="77">
        <v>10000000</v>
      </c>
      <c r="B12" s="155" t="s">
        <v>71</v>
      </c>
      <c r="C12" s="118">
        <f>C13+C16+C19+C21+C23+2.3</f>
        <v>25133560.630000003</v>
      </c>
      <c r="D12" s="78">
        <f>D13+D21+D23+D31</f>
        <v>19910870</v>
      </c>
      <c r="E12" s="78">
        <f>E13+E21+E23+E31</f>
        <v>21217440.88</v>
      </c>
      <c r="F12" s="79">
        <f>E12/C12*100</f>
        <v>84.41876259535773</v>
      </c>
      <c r="G12" s="169">
        <f>E12/D12*100</f>
        <v>106.56209839148163</v>
      </c>
      <c r="H12" s="78">
        <f>H13+H16+H19+H21+H23+H31</f>
        <v>2004337.88</v>
      </c>
      <c r="I12" s="78">
        <f>I23+I31</f>
        <v>0</v>
      </c>
      <c r="J12" s="78">
        <f>J23+J31</f>
        <v>27096.43</v>
      </c>
      <c r="K12" s="180">
        <f>J12/H12*100</f>
        <v>1.3518893331497581</v>
      </c>
      <c r="L12" s="79"/>
    </row>
    <row r="13" spans="1:12" ht="54" customHeight="1" thickBot="1">
      <c r="A13" s="77">
        <v>11000000</v>
      </c>
      <c r="B13" s="155" t="s">
        <v>72</v>
      </c>
      <c r="C13" s="118">
        <f>C14+C15</f>
        <v>22651874.520000003</v>
      </c>
      <c r="D13" s="78">
        <f>D14+D15</f>
        <v>15810900</v>
      </c>
      <c r="E13" s="78">
        <f>E14+E15</f>
        <v>16229389.3</v>
      </c>
      <c r="F13" s="79">
        <f>E13/C13*100</f>
        <v>71.64700336685425</v>
      </c>
      <c r="G13" s="169">
        <f>E13/D13*100</f>
        <v>102.64684047081445</v>
      </c>
      <c r="H13" s="78"/>
      <c r="I13" s="78"/>
      <c r="J13" s="78"/>
      <c r="K13" s="136"/>
      <c r="L13" s="80"/>
    </row>
    <row r="14" spans="1:12" ht="30.75" customHeight="1">
      <c r="A14" s="81">
        <v>11010000</v>
      </c>
      <c r="B14" s="156" t="s">
        <v>63</v>
      </c>
      <c r="C14" s="89">
        <v>22591333.67</v>
      </c>
      <c r="D14" s="83">
        <v>15810900</v>
      </c>
      <c r="E14" s="82">
        <v>16212955.3</v>
      </c>
      <c r="F14" s="91">
        <f>E14/C14*100</f>
        <v>71.76626018113255</v>
      </c>
      <c r="G14" s="170">
        <f>E14/D14*100</f>
        <v>102.54289951868647</v>
      </c>
      <c r="H14" s="83"/>
      <c r="I14" s="83"/>
      <c r="J14" s="83"/>
      <c r="K14" s="181"/>
      <c r="L14" s="86"/>
    </row>
    <row r="15" spans="1:12" ht="51.75" customHeight="1" thickBot="1">
      <c r="A15" s="87">
        <v>11020000</v>
      </c>
      <c r="B15" s="157" t="s">
        <v>54</v>
      </c>
      <c r="C15" s="89">
        <v>60540.85</v>
      </c>
      <c r="D15" s="82">
        <v>0</v>
      </c>
      <c r="E15" s="82">
        <v>16434</v>
      </c>
      <c r="F15" s="126">
        <f>E15/C15*100</f>
        <v>27.145307672422835</v>
      </c>
      <c r="G15" s="168">
        <v>0</v>
      </c>
      <c r="H15" s="82"/>
      <c r="I15" s="82"/>
      <c r="J15" s="82"/>
      <c r="K15" s="182"/>
      <c r="L15" s="150"/>
    </row>
    <row r="16" spans="1:12" ht="27.75" customHeight="1" thickBot="1">
      <c r="A16" s="77">
        <v>12000000</v>
      </c>
      <c r="B16" s="155" t="s">
        <v>156</v>
      </c>
      <c r="C16" s="118"/>
      <c r="D16" s="78"/>
      <c r="E16" s="78"/>
      <c r="F16" s="79"/>
      <c r="G16" s="169"/>
      <c r="H16" s="78">
        <f>H17+H18</f>
        <v>6563.44</v>
      </c>
      <c r="I16" s="78"/>
      <c r="J16" s="78"/>
      <c r="K16" s="180"/>
      <c r="L16" s="79"/>
    </row>
    <row r="17" spans="1:12" ht="36.75" customHeight="1">
      <c r="A17" s="81">
        <v>12020000</v>
      </c>
      <c r="B17" s="156" t="s">
        <v>157</v>
      </c>
      <c r="C17" s="85"/>
      <c r="D17" s="83"/>
      <c r="E17" s="83"/>
      <c r="F17" s="84"/>
      <c r="G17" s="171"/>
      <c r="H17" s="83">
        <v>42.94</v>
      </c>
      <c r="I17" s="83"/>
      <c r="J17" s="83"/>
      <c r="K17" s="183"/>
      <c r="L17" s="84"/>
    </row>
    <row r="18" spans="1:12" ht="48" customHeight="1" thickBot="1">
      <c r="A18" s="87">
        <v>12030000</v>
      </c>
      <c r="B18" s="157" t="s">
        <v>158</v>
      </c>
      <c r="C18" s="89"/>
      <c r="D18" s="82"/>
      <c r="E18" s="82"/>
      <c r="F18" s="150"/>
      <c r="G18" s="172"/>
      <c r="H18" s="82">
        <v>6520.5</v>
      </c>
      <c r="I18" s="82"/>
      <c r="J18" s="82"/>
      <c r="K18" s="182"/>
      <c r="L18" s="150"/>
    </row>
    <row r="19" spans="1:12" ht="41.25" customHeight="1" thickBot="1">
      <c r="A19" s="77">
        <v>13000000</v>
      </c>
      <c r="B19" s="155" t="s">
        <v>159</v>
      </c>
      <c r="C19" s="118">
        <f>C20</f>
        <v>2291473.27</v>
      </c>
      <c r="D19" s="78"/>
      <c r="E19" s="78"/>
      <c r="F19" s="79"/>
      <c r="G19" s="169"/>
      <c r="H19" s="78"/>
      <c r="I19" s="78"/>
      <c r="J19" s="78"/>
      <c r="K19" s="180"/>
      <c r="L19" s="79"/>
    </row>
    <row r="20" spans="1:12" ht="27.75" customHeight="1" thickBot="1">
      <c r="A20" s="119">
        <v>13050000</v>
      </c>
      <c r="B20" s="163" t="s">
        <v>147</v>
      </c>
      <c r="C20" s="121">
        <v>2291473.27</v>
      </c>
      <c r="D20" s="120"/>
      <c r="E20" s="120"/>
      <c r="F20" s="90"/>
      <c r="G20" s="173"/>
      <c r="H20" s="120"/>
      <c r="I20" s="120"/>
      <c r="J20" s="120"/>
      <c r="K20" s="151"/>
      <c r="L20" s="90"/>
    </row>
    <row r="21" spans="1:12" ht="37.5" customHeight="1" thickBot="1">
      <c r="A21" s="77">
        <v>14000000</v>
      </c>
      <c r="B21" s="155" t="s">
        <v>143</v>
      </c>
      <c r="C21" s="118"/>
      <c r="D21" s="78">
        <f>D22</f>
        <v>1200000</v>
      </c>
      <c r="E21" s="78">
        <f>E22</f>
        <v>1354114.88</v>
      </c>
      <c r="F21" s="79"/>
      <c r="G21" s="169">
        <f aca="true" t="shared" si="0" ref="G21:G26">E21/D21*100</f>
        <v>112.84290666666665</v>
      </c>
      <c r="H21" s="78"/>
      <c r="I21" s="78"/>
      <c r="J21" s="78"/>
      <c r="K21" s="180"/>
      <c r="L21" s="79"/>
    </row>
    <row r="22" spans="1:12" ht="54.75" customHeight="1" thickBot="1">
      <c r="A22" s="106">
        <v>14040000</v>
      </c>
      <c r="B22" s="159" t="s">
        <v>144</v>
      </c>
      <c r="C22" s="125"/>
      <c r="D22" s="123">
        <v>1200000</v>
      </c>
      <c r="E22" s="123">
        <v>1354114.88</v>
      </c>
      <c r="F22" s="79"/>
      <c r="G22" s="128">
        <f t="shared" si="0"/>
        <v>112.84290666666665</v>
      </c>
      <c r="H22" s="123"/>
      <c r="I22" s="123"/>
      <c r="J22" s="123"/>
      <c r="K22" s="179"/>
      <c r="L22" s="124"/>
    </row>
    <row r="23" spans="1:12" ht="25.5" customHeight="1" thickBot="1">
      <c r="A23" s="77">
        <v>18000000</v>
      </c>
      <c r="B23" s="155" t="s">
        <v>73</v>
      </c>
      <c r="C23" s="118">
        <v>190210.54</v>
      </c>
      <c r="D23" s="78">
        <f>D24+D28+D29+D30</f>
        <v>2882270</v>
      </c>
      <c r="E23" s="78">
        <f>E24+E28+E29+E30</f>
        <v>3612252.31</v>
      </c>
      <c r="F23" s="79">
        <f>E23/C23*100</f>
        <v>1899.081044615088</v>
      </c>
      <c r="G23" s="169">
        <f t="shared" si="0"/>
        <v>125.32664566470177</v>
      </c>
      <c r="H23" s="78">
        <f>H25+H29+H30</f>
        <v>1979679.79</v>
      </c>
      <c r="I23" s="78">
        <f>SUM(I24:I30)</f>
        <v>0</v>
      </c>
      <c r="J23" s="78">
        <f>SUM(J24:J30)</f>
        <v>-413.57</v>
      </c>
      <c r="K23" s="136">
        <f>J23/H23*100</f>
        <v>-0.020890752236249276</v>
      </c>
      <c r="L23" s="80"/>
    </row>
    <row r="24" spans="1:12" ht="32.25" customHeight="1">
      <c r="A24" s="81">
        <v>18010000</v>
      </c>
      <c r="B24" s="156" t="s">
        <v>145</v>
      </c>
      <c r="C24" s="130"/>
      <c r="D24" s="166">
        <f>D25+D26+D27</f>
        <v>1537900</v>
      </c>
      <c r="E24" s="166">
        <f>E25+E26+E27</f>
        <v>1711474.31</v>
      </c>
      <c r="F24" s="84"/>
      <c r="G24" s="171">
        <f t="shared" si="0"/>
        <v>111.28644970414202</v>
      </c>
      <c r="H24" s="95"/>
      <c r="I24" s="92"/>
      <c r="J24" s="92"/>
      <c r="K24" s="137"/>
      <c r="L24" s="94"/>
    </row>
    <row r="25" spans="1:12" ht="32.25" customHeight="1">
      <c r="A25" s="129"/>
      <c r="B25" s="129" t="s">
        <v>146</v>
      </c>
      <c r="C25" s="85"/>
      <c r="D25" s="98">
        <v>3000</v>
      </c>
      <c r="E25" s="98">
        <f>7633.2+2394.5</f>
        <v>10027.7</v>
      </c>
      <c r="F25" s="97">
        <f>E25/H25*100</f>
        <v>1049.4055841600739</v>
      </c>
      <c r="G25" s="167">
        <f t="shared" si="0"/>
        <v>334.2566666666667</v>
      </c>
      <c r="H25" s="83">
        <v>955.56</v>
      </c>
      <c r="I25" s="83"/>
      <c r="J25" s="83"/>
      <c r="K25" s="132"/>
      <c r="L25" s="97"/>
    </row>
    <row r="26" spans="1:12" ht="28.5" customHeight="1">
      <c r="A26" s="113"/>
      <c r="B26" s="113" t="s">
        <v>147</v>
      </c>
      <c r="C26" s="85"/>
      <c r="D26" s="98">
        <f>403900+748100+51600+331300</f>
        <v>1534900</v>
      </c>
      <c r="E26" s="98">
        <v>1701446.61</v>
      </c>
      <c r="F26" s="97">
        <f>E26/C20*100</f>
        <v>74.2512091358587</v>
      </c>
      <c r="G26" s="167">
        <f t="shared" si="0"/>
        <v>110.85064890220862</v>
      </c>
      <c r="H26" s="165"/>
      <c r="I26" s="83"/>
      <c r="J26" s="83"/>
      <c r="K26" s="132"/>
      <c r="L26" s="97"/>
    </row>
    <row r="27" spans="1:12" ht="27" customHeight="1">
      <c r="A27" s="113"/>
      <c r="B27" s="113" t="s">
        <v>148</v>
      </c>
      <c r="C27" s="85"/>
      <c r="D27" s="98">
        <v>0</v>
      </c>
      <c r="E27" s="98">
        <v>0</v>
      </c>
      <c r="F27" s="97"/>
      <c r="G27" s="167"/>
      <c r="H27" s="165"/>
      <c r="I27" s="83"/>
      <c r="J27" s="83"/>
      <c r="K27" s="132"/>
      <c r="L27" s="97"/>
    </row>
    <row r="28" spans="1:12" ht="27.75" customHeight="1">
      <c r="A28" s="113">
        <v>18030000</v>
      </c>
      <c r="B28" s="113" t="s">
        <v>149</v>
      </c>
      <c r="C28" s="85">
        <v>270.3</v>
      </c>
      <c r="D28" s="98">
        <v>0</v>
      </c>
      <c r="E28" s="98">
        <v>230</v>
      </c>
      <c r="F28" s="97">
        <f>E28/C28*100</f>
        <v>85.09064002959674</v>
      </c>
      <c r="G28" s="167"/>
      <c r="H28" s="165"/>
      <c r="I28" s="83"/>
      <c r="J28" s="83"/>
      <c r="K28" s="132"/>
      <c r="L28" s="97"/>
    </row>
    <row r="29" spans="1:12" ht="61.5" customHeight="1">
      <c r="A29" s="113">
        <v>18040000</v>
      </c>
      <c r="B29" s="129" t="s">
        <v>150</v>
      </c>
      <c r="C29" s="85">
        <v>189940.24</v>
      </c>
      <c r="D29" s="98">
        <v>0</v>
      </c>
      <c r="E29" s="98">
        <v>2929.88</v>
      </c>
      <c r="F29" s="97">
        <f>E29/C29*100</f>
        <v>1.5425272706826108</v>
      </c>
      <c r="G29" s="167"/>
      <c r="H29" s="83">
        <v>27512</v>
      </c>
      <c r="I29" s="83"/>
      <c r="J29" s="83">
        <v>-413.57</v>
      </c>
      <c r="K29" s="132"/>
      <c r="L29" s="97"/>
    </row>
    <row r="30" spans="1:12" ht="27.75" customHeight="1" thickBot="1">
      <c r="A30" s="113">
        <v>18050000</v>
      </c>
      <c r="B30" s="87" t="s">
        <v>126</v>
      </c>
      <c r="C30" s="121"/>
      <c r="D30" s="82">
        <v>1344370</v>
      </c>
      <c r="E30" s="82">
        <v>1897618.12</v>
      </c>
      <c r="F30" s="126">
        <f>E30/H30*100</f>
        <v>97.25329161144096</v>
      </c>
      <c r="G30" s="168">
        <f>E30/D30*100</f>
        <v>141.1529653294852</v>
      </c>
      <c r="H30" s="120">
        <v>1951212.23</v>
      </c>
      <c r="I30" s="120"/>
      <c r="J30" s="120"/>
      <c r="K30" s="133"/>
      <c r="L30" s="126"/>
    </row>
    <row r="31" spans="1:12" ht="27" customHeight="1" thickBot="1">
      <c r="A31" s="77">
        <v>19000000</v>
      </c>
      <c r="B31" s="77" t="s">
        <v>74</v>
      </c>
      <c r="C31" s="118"/>
      <c r="D31" s="78">
        <f>D32+D33</f>
        <v>17700</v>
      </c>
      <c r="E31" s="78">
        <f>E32+E33</f>
        <v>21684.39</v>
      </c>
      <c r="F31" s="79"/>
      <c r="G31" s="169">
        <f>E32/D32*100</f>
        <v>122.5106779661017</v>
      </c>
      <c r="H31" s="78">
        <f>H32+H33</f>
        <v>18094.65</v>
      </c>
      <c r="I31" s="78">
        <v>0</v>
      </c>
      <c r="J31" s="78">
        <v>27510</v>
      </c>
      <c r="K31" s="180">
        <f>J31/H31*100</f>
        <v>152.0338884697963</v>
      </c>
      <c r="L31" s="79"/>
    </row>
    <row r="32" spans="1:12" ht="24" customHeight="1">
      <c r="A32" s="81">
        <v>19010000</v>
      </c>
      <c r="B32" s="156" t="s">
        <v>75</v>
      </c>
      <c r="C32" s="85"/>
      <c r="D32" s="83">
        <v>17700</v>
      </c>
      <c r="E32" s="92">
        <v>21684.39</v>
      </c>
      <c r="F32" s="94">
        <f>E32/H32*100</f>
        <v>119.83868159925723</v>
      </c>
      <c r="G32" s="93">
        <f>E32/D32*100</f>
        <v>122.5106779661017</v>
      </c>
      <c r="H32" s="92">
        <v>18094.65</v>
      </c>
      <c r="I32" s="83"/>
      <c r="J32" s="83"/>
      <c r="K32" s="137">
        <f>J32/H32*100</f>
        <v>0</v>
      </c>
      <c r="L32" s="94"/>
    </row>
    <row r="33" spans="1:12" ht="36" customHeight="1" thickBot="1">
      <c r="A33" s="87">
        <v>19050000</v>
      </c>
      <c r="B33" s="157" t="s">
        <v>76</v>
      </c>
      <c r="C33" s="89"/>
      <c r="D33" s="82"/>
      <c r="E33" s="101"/>
      <c r="F33" s="88"/>
      <c r="G33" s="174"/>
      <c r="H33" s="101">
        <v>0</v>
      </c>
      <c r="I33" s="82"/>
      <c r="J33" s="82">
        <f>J31</f>
        <v>27510</v>
      </c>
      <c r="K33" s="138"/>
      <c r="L33" s="103"/>
    </row>
    <row r="34" spans="1:12" ht="27.75" customHeight="1" thickBot="1">
      <c r="A34" s="104">
        <v>20000000</v>
      </c>
      <c r="B34" s="155" t="s">
        <v>77</v>
      </c>
      <c r="C34" s="118">
        <f>C35+C38+C41+C42</f>
        <v>262968.94</v>
      </c>
      <c r="D34" s="78">
        <f>D35+D38+D41+D42</f>
        <v>46030</v>
      </c>
      <c r="E34" s="105">
        <f>E35+E38+E41+E42</f>
        <v>226556.53999999998</v>
      </c>
      <c r="F34" s="100">
        <f aca="true" t="shared" si="1" ref="F34:F41">E34/C34*100</f>
        <v>86.15334571451669</v>
      </c>
      <c r="G34" s="175">
        <f aca="true" t="shared" si="2" ref="G34:G41">E34/D34*100</f>
        <v>492.1932218118618</v>
      </c>
      <c r="H34" s="105">
        <f>H35+H38+H41+H42</f>
        <v>1770896.21</v>
      </c>
      <c r="I34" s="78">
        <f>I35+I38+I41+I42</f>
        <v>7279080.68</v>
      </c>
      <c r="J34" s="78">
        <f>J35+J38+J41+J42</f>
        <v>2895719.38</v>
      </c>
      <c r="K34" s="184">
        <f>J34/H34*100</f>
        <v>163.51717077761435</v>
      </c>
      <c r="L34" s="100">
        <f>J34/I34*100</f>
        <v>39.781388712399874</v>
      </c>
    </row>
    <row r="35" spans="1:12" ht="39" customHeight="1" thickBot="1">
      <c r="A35" s="77">
        <v>21000000</v>
      </c>
      <c r="B35" s="155" t="s">
        <v>78</v>
      </c>
      <c r="C35" s="118">
        <f>C36+C37</f>
        <v>3360.33</v>
      </c>
      <c r="D35" s="78">
        <f>D36+D37</f>
        <v>2100</v>
      </c>
      <c r="E35" s="78">
        <f>E36+E37</f>
        <v>878.77</v>
      </c>
      <c r="F35" s="79">
        <f t="shared" si="1"/>
        <v>26.151300616308514</v>
      </c>
      <c r="G35" s="169">
        <f t="shared" si="2"/>
        <v>41.84619047619048</v>
      </c>
      <c r="H35" s="78"/>
      <c r="I35" s="78"/>
      <c r="J35" s="78"/>
      <c r="K35" s="180"/>
      <c r="L35" s="79"/>
    </row>
    <row r="36" spans="1:14" ht="18.75" hidden="1" thickBot="1">
      <c r="A36" s="106"/>
      <c r="B36" s="160"/>
      <c r="C36" s="152"/>
      <c r="D36" s="107"/>
      <c r="E36" s="107"/>
      <c r="F36" s="108"/>
      <c r="G36" s="102"/>
      <c r="H36" s="107"/>
      <c r="I36" s="107"/>
      <c r="J36" s="107"/>
      <c r="K36" s="185"/>
      <c r="L36" s="108"/>
      <c r="M36" s="64"/>
      <c r="N36" s="64"/>
    </row>
    <row r="37" spans="1:14" ht="25.5" customHeight="1" thickBot="1">
      <c r="A37" s="109">
        <v>21081100</v>
      </c>
      <c r="B37" s="161" t="s">
        <v>89</v>
      </c>
      <c r="C37" s="152">
        <v>3360.33</v>
      </c>
      <c r="D37" s="107">
        <v>2100</v>
      </c>
      <c r="E37" s="107">
        <v>878.77</v>
      </c>
      <c r="F37" s="108">
        <f t="shared" si="1"/>
        <v>26.151300616308514</v>
      </c>
      <c r="G37" s="176">
        <f t="shared" si="2"/>
        <v>41.84619047619048</v>
      </c>
      <c r="H37" s="107"/>
      <c r="I37" s="107"/>
      <c r="J37" s="107"/>
      <c r="K37" s="185"/>
      <c r="L37" s="108"/>
      <c r="M37" s="64"/>
      <c r="N37" s="64"/>
    </row>
    <row r="38" spans="1:20" ht="69.75" customHeight="1" thickBot="1">
      <c r="A38" s="77">
        <v>22000000</v>
      </c>
      <c r="B38" s="158" t="s">
        <v>79</v>
      </c>
      <c r="C38" s="135">
        <f>C39+C40</f>
        <v>14470.5</v>
      </c>
      <c r="D38" s="99">
        <f>D39+D40</f>
        <v>10600</v>
      </c>
      <c r="E38" s="99">
        <f>E39+E40</f>
        <v>172569.62</v>
      </c>
      <c r="F38" s="80">
        <f t="shared" si="1"/>
        <v>1192.561556269652</v>
      </c>
      <c r="G38" s="177">
        <f t="shared" si="2"/>
        <v>1628.0152830188679</v>
      </c>
      <c r="H38" s="99"/>
      <c r="I38" s="99"/>
      <c r="J38" s="99"/>
      <c r="K38" s="136"/>
      <c r="L38" s="80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81">
        <v>22012500</v>
      </c>
      <c r="B39" s="134" t="s">
        <v>151</v>
      </c>
      <c r="C39" s="122"/>
      <c r="D39" s="92">
        <v>0</v>
      </c>
      <c r="E39" s="92">
        <v>158374.34</v>
      </c>
      <c r="F39" s="94"/>
      <c r="G39" s="93"/>
      <c r="H39" s="92"/>
      <c r="I39" s="92"/>
      <c r="J39" s="92"/>
      <c r="K39" s="137"/>
      <c r="L39" s="94"/>
      <c r="M39" s="65"/>
      <c r="N39" s="65"/>
      <c r="O39" s="65"/>
      <c r="P39" s="65"/>
      <c r="Q39" s="65"/>
      <c r="R39" s="65"/>
      <c r="S39" s="52"/>
      <c r="T39" s="52"/>
    </row>
    <row r="40" spans="1:20" ht="25.5" customHeight="1" thickBot="1">
      <c r="A40" s="110">
        <v>22090000</v>
      </c>
      <c r="B40" s="110" t="s">
        <v>152</v>
      </c>
      <c r="C40" s="111">
        <v>14470.5</v>
      </c>
      <c r="D40" s="101">
        <v>10600</v>
      </c>
      <c r="E40" s="101">
        <v>14195.28</v>
      </c>
      <c r="F40" s="103">
        <f t="shared" si="1"/>
        <v>98.09806157354618</v>
      </c>
      <c r="G40" s="102">
        <f t="shared" si="2"/>
        <v>133.9177358490566</v>
      </c>
      <c r="H40" s="101"/>
      <c r="I40" s="101"/>
      <c r="J40" s="101"/>
      <c r="K40" s="139"/>
      <c r="L40" s="88"/>
      <c r="M40" s="52"/>
      <c r="N40" s="52"/>
      <c r="O40" s="52"/>
      <c r="P40" s="52"/>
      <c r="Q40" s="52"/>
      <c r="R40" s="52"/>
      <c r="S40" s="52"/>
      <c r="T40" s="52"/>
    </row>
    <row r="41" spans="1:20" ht="27.75" customHeight="1" thickBot="1">
      <c r="A41" s="77">
        <v>24000000</v>
      </c>
      <c r="B41" s="162" t="s">
        <v>80</v>
      </c>
      <c r="C41" s="115">
        <v>245138.11</v>
      </c>
      <c r="D41" s="105">
        <v>33330</v>
      </c>
      <c r="E41" s="105">
        <v>53108.15</v>
      </c>
      <c r="F41" s="100">
        <f t="shared" si="1"/>
        <v>21.66458328327652</v>
      </c>
      <c r="G41" s="175">
        <f t="shared" si="2"/>
        <v>159.34038403840384</v>
      </c>
      <c r="H41" s="105">
        <v>9769.98</v>
      </c>
      <c r="I41" s="105">
        <v>20000</v>
      </c>
      <c r="J41" s="105">
        <v>3765.36</v>
      </c>
      <c r="K41" s="184">
        <f>J41/H41*100</f>
        <v>38.54009936560771</v>
      </c>
      <c r="L41" s="100">
        <f>J41/I41*100</f>
        <v>18.826800000000002</v>
      </c>
      <c r="M41" s="52"/>
      <c r="N41" s="52"/>
      <c r="O41" s="52"/>
      <c r="P41" s="52"/>
      <c r="Q41" s="52"/>
      <c r="R41" s="52"/>
      <c r="S41" s="52"/>
      <c r="T41" s="52"/>
    </row>
    <row r="42" spans="1:20" ht="24" customHeight="1" thickBot="1">
      <c r="A42" s="77">
        <v>25000000</v>
      </c>
      <c r="B42" s="77" t="s">
        <v>82</v>
      </c>
      <c r="C42" s="118"/>
      <c r="D42" s="78"/>
      <c r="E42" s="78"/>
      <c r="F42" s="79"/>
      <c r="G42" s="169"/>
      <c r="H42" s="78">
        <v>1761126.23</v>
      </c>
      <c r="I42" s="78">
        <v>7259080.68</v>
      </c>
      <c r="J42" s="78">
        <v>2891954.02</v>
      </c>
      <c r="K42" s="180">
        <f>J42/H42*100</f>
        <v>164.21049046552446</v>
      </c>
      <c r="L42" s="79">
        <f>J42/I42*100</f>
        <v>39.83912216278054</v>
      </c>
      <c r="M42" s="52"/>
      <c r="N42" s="52"/>
      <c r="O42" s="52"/>
      <c r="P42" s="52"/>
      <c r="Q42" s="52"/>
      <c r="R42" s="52"/>
      <c r="S42" s="52"/>
      <c r="T42" s="52"/>
    </row>
    <row r="43" spans="1:12" ht="24" customHeight="1" thickBot="1">
      <c r="A43" s="104">
        <v>30000000</v>
      </c>
      <c r="B43" s="155" t="s">
        <v>81</v>
      </c>
      <c r="C43" s="118">
        <f>C44+C45+C46+C47</f>
        <v>0</v>
      </c>
      <c r="D43" s="78">
        <f aca="true" t="shared" si="3" ref="D43:J43">D44+D45+D46+D47</f>
        <v>0</v>
      </c>
      <c r="E43" s="78">
        <f t="shared" si="3"/>
        <v>0</v>
      </c>
      <c r="F43" s="79"/>
      <c r="G43" s="169"/>
      <c r="H43" s="78">
        <f t="shared" si="3"/>
        <v>40014</v>
      </c>
      <c r="I43" s="78">
        <f t="shared" si="3"/>
        <v>150000</v>
      </c>
      <c r="J43" s="78">
        <f t="shared" si="3"/>
        <v>0</v>
      </c>
      <c r="K43" s="180">
        <f>J43/H43*100</f>
        <v>0</v>
      </c>
      <c r="L43" s="79">
        <f>J43/I43*100</f>
        <v>0</v>
      </c>
    </row>
    <row r="44" spans="1:17" ht="36.75" hidden="1" thickBot="1">
      <c r="A44" s="112">
        <v>31010200</v>
      </c>
      <c r="B44" s="156" t="s">
        <v>55</v>
      </c>
      <c r="C44" s="85"/>
      <c r="D44" s="83"/>
      <c r="E44" s="92"/>
      <c r="F44" s="103"/>
      <c r="G44" s="102"/>
      <c r="H44" s="92"/>
      <c r="I44" s="83"/>
      <c r="J44" s="92"/>
      <c r="K44" s="137"/>
      <c r="L44" s="94"/>
      <c r="M44" s="64"/>
      <c r="N44" s="64"/>
      <c r="O44" s="64"/>
      <c r="P44" s="64"/>
      <c r="Q44" s="64"/>
    </row>
    <row r="45" spans="1:17" ht="36" hidden="1">
      <c r="A45" s="113">
        <v>31020000</v>
      </c>
      <c r="B45" s="129" t="s">
        <v>56</v>
      </c>
      <c r="C45" s="116"/>
      <c r="D45" s="98"/>
      <c r="E45" s="98"/>
      <c r="F45" s="97"/>
      <c r="G45" s="167"/>
      <c r="H45" s="98"/>
      <c r="I45" s="98"/>
      <c r="J45" s="98"/>
      <c r="K45" s="132"/>
      <c r="L45" s="97"/>
      <c r="M45" s="64"/>
      <c r="N45" s="64"/>
      <c r="O45" s="64"/>
      <c r="P45" s="64"/>
      <c r="Q45" s="64"/>
    </row>
    <row r="46" spans="1:17" ht="36" customHeight="1">
      <c r="A46" s="113">
        <v>31030000</v>
      </c>
      <c r="B46" s="129" t="s">
        <v>53</v>
      </c>
      <c r="C46" s="153"/>
      <c r="D46" s="114"/>
      <c r="E46" s="114"/>
      <c r="F46" s="96"/>
      <c r="G46" s="178"/>
      <c r="H46" s="98">
        <v>38677</v>
      </c>
      <c r="I46" s="98">
        <v>50000</v>
      </c>
      <c r="J46" s="83">
        <v>0</v>
      </c>
      <c r="K46" s="132">
        <f>J46/H46*100</f>
        <v>0</v>
      </c>
      <c r="L46" s="97">
        <f>J46/I46*100</f>
        <v>0</v>
      </c>
      <c r="M46" s="64"/>
      <c r="N46" s="64"/>
      <c r="O46" s="64"/>
      <c r="P46" s="64"/>
      <c r="Q46" s="64"/>
    </row>
    <row r="47" spans="1:12" ht="39.75" customHeight="1" thickBot="1">
      <c r="A47" s="87">
        <v>33010100</v>
      </c>
      <c r="B47" s="157" t="s">
        <v>57</v>
      </c>
      <c r="C47" s="89"/>
      <c r="D47" s="82"/>
      <c r="E47" s="101"/>
      <c r="F47" s="88"/>
      <c r="G47" s="174"/>
      <c r="H47" s="101">
        <v>1337</v>
      </c>
      <c r="I47" s="82">
        <v>100000</v>
      </c>
      <c r="J47" s="101">
        <v>0</v>
      </c>
      <c r="K47" s="138">
        <f>J47/H47*100</f>
        <v>0</v>
      </c>
      <c r="L47" s="103">
        <f>J47/I47*100</f>
        <v>0</v>
      </c>
    </row>
    <row r="48" spans="1:12" ht="18.75" hidden="1" thickBot="1">
      <c r="A48" s="106"/>
      <c r="B48" s="155"/>
      <c r="C48" s="118"/>
      <c r="D48" s="78"/>
      <c r="E48" s="105"/>
      <c r="F48" s="100"/>
      <c r="G48" s="169"/>
      <c r="H48" s="105"/>
      <c r="I48" s="78"/>
      <c r="J48" s="78"/>
      <c r="K48" s="184"/>
      <c r="L48" s="100"/>
    </row>
    <row r="49" spans="1:12" ht="18.75" hidden="1" thickBot="1">
      <c r="A49" s="81"/>
      <c r="B49" s="156"/>
      <c r="C49" s="85"/>
      <c r="D49" s="83"/>
      <c r="E49" s="83"/>
      <c r="F49" s="79"/>
      <c r="G49" s="169"/>
      <c r="H49" s="83"/>
      <c r="I49" s="83"/>
      <c r="J49" s="83"/>
      <c r="K49" s="180"/>
      <c r="L49" s="79"/>
    </row>
    <row r="50" spans="1:12" ht="72.75" hidden="1" thickBot="1">
      <c r="A50" s="113"/>
      <c r="B50" s="129" t="s">
        <v>5</v>
      </c>
      <c r="C50" s="116"/>
      <c r="D50" s="98"/>
      <c r="E50" s="98"/>
      <c r="F50" s="79" t="e">
        <f aca="true" t="shared" si="4" ref="F50:F56">E50/C50*100</f>
        <v>#DIV/0!</v>
      </c>
      <c r="G50" s="169" t="e">
        <f aca="true" t="shared" si="5" ref="G50:G56">E50/D50*100</f>
        <v>#DIV/0!</v>
      </c>
      <c r="H50" s="98"/>
      <c r="I50" s="98"/>
      <c r="J50" s="98"/>
      <c r="K50" s="180" t="e">
        <f>J50/H50*100</f>
        <v>#DIV/0!</v>
      </c>
      <c r="L50" s="79" t="e">
        <f>J50/I50*100</f>
        <v>#DIV/0!</v>
      </c>
    </row>
    <row r="51" spans="1:12" ht="18.75" hidden="1" thickBot="1">
      <c r="A51" s="113"/>
      <c r="B51" s="129" t="s">
        <v>6</v>
      </c>
      <c r="C51" s="116"/>
      <c r="D51" s="98"/>
      <c r="E51" s="98"/>
      <c r="F51" s="79" t="e">
        <f t="shared" si="4"/>
        <v>#DIV/0!</v>
      </c>
      <c r="G51" s="169" t="e">
        <f t="shared" si="5"/>
        <v>#DIV/0!</v>
      </c>
      <c r="H51" s="98"/>
      <c r="I51" s="98"/>
      <c r="J51" s="98"/>
      <c r="K51" s="180" t="e">
        <f>J51/H51*100</f>
        <v>#DIV/0!</v>
      </c>
      <c r="L51" s="79" t="e">
        <f>J51/I51*100</f>
        <v>#DIV/0!</v>
      </c>
    </row>
    <row r="52" spans="1:12" ht="36.75" hidden="1" thickBot="1">
      <c r="A52" s="87"/>
      <c r="B52" s="157" t="s">
        <v>64</v>
      </c>
      <c r="C52" s="89"/>
      <c r="D52" s="82"/>
      <c r="E52" s="82"/>
      <c r="F52" s="79" t="e">
        <f t="shared" si="4"/>
        <v>#DIV/0!</v>
      </c>
      <c r="G52" s="169" t="e">
        <f t="shared" si="5"/>
        <v>#DIV/0!</v>
      </c>
      <c r="H52" s="82"/>
      <c r="I52" s="82"/>
      <c r="J52" s="82"/>
      <c r="K52" s="180" t="e">
        <f>J52/H52*100</f>
        <v>#DIV/0!</v>
      </c>
      <c r="L52" s="79" t="e">
        <f>J52/I52*100</f>
        <v>#DIV/0!</v>
      </c>
    </row>
    <row r="53" spans="1:12" ht="28.5" customHeight="1" thickBot="1">
      <c r="A53" s="106"/>
      <c r="B53" s="77" t="s">
        <v>65</v>
      </c>
      <c r="C53" s="154">
        <f>C43+C34+C12</f>
        <v>25396529.570000004</v>
      </c>
      <c r="D53" s="117">
        <f>D43+D34+D12</f>
        <v>19956900</v>
      </c>
      <c r="E53" s="117">
        <f>E43+E34+E12</f>
        <v>21443997.419999998</v>
      </c>
      <c r="F53" s="79">
        <f>E53/C53*100</f>
        <v>84.43672337550801</v>
      </c>
      <c r="G53" s="169">
        <f t="shared" si="5"/>
        <v>107.45154517986259</v>
      </c>
      <c r="H53" s="78">
        <f>H43+H34+H12</f>
        <v>3815248.09</v>
      </c>
      <c r="I53" s="78">
        <f>I43+I34+I12</f>
        <v>7429080.68</v>
      </c>
      <c r="J53" s="78">
        <f>J43+J34+J12</f>
        <v>2922815.81</v>
      </c>
      <c r="K53" s="180">
        <f>J53/H53*100</f>
        <v>76.60880081850719</v>
      </c>
      <c r="L53" s="79">
        <f>J53/I53*100</f>
        <v>39.34290036543256</v>
      </c>
    </row>
    <row r="54" spans="1:12" ht="31.5" customHeight="1" thickBot="1">
      <c r="A54" s="77">
        <v>41020000</v>
      </c>
      <c r="B54" s="155" t="s">
        <v>51</v>
      </c>
      <c r="C54" s="118">
        <f>SUM(C56:C62)</f>
        <v>22099385.83</v>
      </c>
      <c r="D54" s="78">
        <f>SUM(D56:D62)</f>
        <v>1796100</v>
      </c>
      <c r="E54" s="78">
        <f>SUM(E56:E62)</f>
        <v>1796100</v>
      </c>
      <c r="F54" s="79">
        <f t="shared" si="4"/>
        <v>8.127375185068662</v>
      </c>
      <c r="G54" s="169">
        <f t="shared" si="5"/>
        <v>100</v>
      </c>
      <c r="H54" s="78"/>
      <c r="I54" s="78"/>
      <c r="J54" s="78"/>
      <c r="K54" s="180"/>
      <c r="L54" s="79"/>
    </row>
    <row r="55" spans="1:12" ht="90.75" hidden="1" thickBot="1">
      <c r="A55" s="119"/>
      <c r="B55" s="163" t="s">
        <v>12</v>
      </c>
      <c r="C55" s="121"/>
      <c r="D55" s="120"/>
      <c r="E55" s="120"/>
      <c r="F55" s="80" t="e">
        <f t="shared" si="4"/>
        <v>#DIV/0!</v>
      </c>
      <c r="G55" s="177" t="e">
        <f t="shared" si="5"/>
        <v>#DIV/0!</v>
      </c>
      <c r="H55" s="120"/>
      <c r="I55" s="120"/>
      <c r="J55" s="120"/>
      <c r="K55" s="136"/>
      <c r="L55" s="80"/>
    </row>
    <row r="56" spans="1:12" ht="18.75" thickBot="1">
      <c r="A56" s="112">
        <v>41020100</v>
      </c>
      <c r="B56" s="134" t="s">
        <v>153</v>
      </c>
      <c r="C56" s="122">
        <v>22099385.83</v>
      </c>
      <c r="D56" s="92">
        <v>1796100</v>
      </c>
      <c r="E56" s="122">
        <v>1796100</v>
      </c>
      <c r="F56" s="94">
        <f t="shared" si="4"/>
        <v>8.127375185068662</v>
      </c>
      <c r="G56" s="167">
        <f t="shared" si="5"/>
        <v>100</v>
      </c>
      <c r="H56" s="92"/>
      <c r="I56" s="92"/>
      <c r="J56" s="92"/>
      <c r="K56" s="181"/>
      <c r="L56" s="86"/>
    </row>
    <row r="57" spans="1:12" ht="54.75" hidden="1" thickBot="1">
      <c r="A57" s="113">
        <v>41020600</v>
      </c>
      <c r="B57" s="129" t="s">
        <v>83</v>
      </c>
      <c r="C57" s="116"/>
      <c r="D57" s="98"/>
      <c r="E57" s="116"/>
      <c r="F57" s="97"/>
      <c r="G57" s="167"/>
      <c r="H57" s="98"/>
      <c r="I57" s="98"/>
      <c r="J57" s="98"/>
      <c r="K57" s="131"/>
      <c r="L57" s="96"/>
    </row>
    <row r="58" spans="1:12" ht="126.75" hidden="1" thickBot="1">
      <c r="A58" s="113"/>
      <c r="B58" s="129" t="s">
        <v>13</v>
      </c>
      <c r="C58" s="116"/>
      <c r="D58" s="98"/>
      <c r="E58" s="116"/>
      <c r="F58" s="97" t="e">
        <f>E58/C58*100</f>
        <v>#DIV/0!</v>
      </c>
      <c r="G58" s="167" t="e">
        <f>E58/D58*100</f>
        <v>#DIV/0!</v>
      </c>
      <c r="H58" s="98"/>
      <c r="I58" s="98"/>
      <c r="J58" s="98"/>
      <c r="K58" s="131" t="e">
        <f>J58/H58*100</f>
        <v>#DIV/0!</v>
      </c>
      <c r="L58" s="96" t="e">
        <f>J58/I58*100</f>
        <v>#DIV/0!</v>
      </c>
    </row>
    <row r="59" spans="1:12" ht="90.75" hidden="1" thickBot="1">
      <c r="A59" s="113">
        <v>41021100</v>
      </c>
      <c r="B59" s="129" t="s">
        <v>92</v>
      </c>
      <c r="C59" s="116"/>
      <c r="D59" s="98"/>
      <c r="E59" s="116"/>
      <c r="F59" s="97" t="e">
        <f>E59/C59*100</f>
        <v>#DIV/0!</v>
      </c>
      <c r="G59" s="167" t="e">
        <f>E59/D59*100</f>
        <v>#DIV/0!</v>
      </c>
      <c r="H59" s="98"/>
      <c r="I59" s="98"/>
      <c r="J59" s="98"/>
      <c r="K59" s="131"/>
      <c r="L59" s="96"/>
    </row>
    <row r="60" spans="1:12" ht="90.75" hidden="1" thickBot="1">
      <c r="A60" s="113">
        <v>41021200</v>
      </c>
      <c r="B60" s="129" t="s">
        <v>90</v>
      </c>
      <c r="C60" s="116"/>
      <c r="D60" s="98"/>
      <c r="E60" s="116"/>
      <c r="F60" s="97"/>
      <c r="G60" s="167"/>
      <c r="H60" s="98"/>
      <c r="I60" s="98"/>
      <c r="J60" s="98"/>
      <c r="K60" s="131"/>
      <c r="L60" s="96"/>
    </row>
    <row r="61" spans="1:12" ht="72.75" hidden="1" thickBot="1">
      <c r="A61" s="113">
        <v>41021800</v>
      </c>
      <c r="B61" s="129" t="s">
        <v>91</v>
      </c>
      <c r="C61" s="116"/>
      <c r="D61" s="98"/>
      <c r="E61" s="116"/>
      <c r="F61" s="97"/>
      <c r="G61" s="167"/>
      <c r="H61" s="98"/>
      <c r="I61" s="98"/>
      <c r="J61" s="98"/>
      <c r="K61" s="131"/>
      <c r="L61" s="96"/>
    </row>
    <row r="62" spans="1:12" ht="126.75" hidden="1" thickBot="1">
      <c r="A62" s="110">
        <v>41021900</v>
      </c>
      <c r="B62" s="160" t="s">
        <v>127</v>
      </c>
      <c r="C62" s="111"/>
      <c r="D62" s="101"/>
      <c r="E62" s="111"/>
      <c r="F62" s="103"/>
      <c r="G62" s="102"/>
      <c r="H62" s="101"/>
      <c r="I62" s="101"/>
      <c r="J62" s="101"/>
      <c r="K62" s="139"/>
      <c r="L62" s="88"/>
    </row>
    <row r="63" spans="1:12" ht="35.25" customHeight="1" thickBot="1">
      <c r="A63" s="127">
        <v>41030000</v>
      </c>
      <c r="B63" s="127" t="s">
        <v>84</v>
      </c>
      <c r="C63" s="99">
        <f>SUM(C64:C74)</f>
        <v>32295559.959999997</v>
      </c>
      <c r="D63" s="99">
        <f>SUM(D64:D74)</f>
        <v>84869260.64</v>
      </c>
      <c r="E63" s="135">
        <f>SUM(E64:E74)</f>
        <v>60342448.22</v>
      </c>
      <c r="F63" s="80">
        <f>E63/C63*100</f>
        <v>186.84440924615572</v>
      </c>
      <c r="G63" s="173">
        <f aca="true" t="shared" si="6" ref="G63:G75">E63/D63*100</f>
        <v>71.1004759143145</v>
      </c>
      <c r="H63" s="99">
        <f>H68+H71+H72+H73</f>
        <v>12587825.24</v>
      </c>
      <c r="I63" s="99"/>
      <c r="J63" s="99"/>
      <c r="K63" s="177"/>
      <c r="L63" s="80"/>
    </row>
    <row r="64" spans="1:12" ht="104.25" customHeight="1">
      <c r="A64" s="112">
        <v>41030600</v>
      </c>
      <c r="B64" s="134" t="s">
        <v>85</v>
      </c>
      <c r="C64" s="92">
        <v>23152640.54</v>
      </c>
      <c r="D64" s="92">
        <v>36900234</v>
      </c>
      <c r="E64" s="92">
        <v>22579126.9</v>
      </c>
      <c r="F64" s="94">
        <f>E64/C64*100</f>
        <v>97.52290180893553</v>
      </c>
      <c r="G64" s="93">
        <f t="shared" si="6"/>
        <v>61.18965776748191</v>
      </c>
      <c r="H64" s="98"/>
      <c r="I64" s="98"/>
      <c r="J64" s="98"/>
      <c r="K64" s="178"/>
      <c r="L64" s="96"/>
    </row>
    <row r="65" spans="1:12" ht="147.75" customHeight="1">
      <c r="A65" s="113">
        <v>41030800</v>
      </c>
      <c r="B65" s="129" t="s">
        <v>162</v>
      </c>
      <c r="C65" s="98">
        <v>7149820</v>
      </c>
      <c r="D65" s="98">
        <v>11029759</v>
      </c>
      <c r="E65" s="98">
        <v>1237999.81</v>
      </c>
      <c r="F65" s="97">
        <f>E65/C65*100</f>
        <v>17.31511856242535</v>
      </c>
      <c r="G65" s="167">
        <f t="shared" si="6"/>
        <v>11.224178243604417</v>
      </c>
      <c r="H65" s="98"/>
      <c r="I65" s="98"/>
      <c r="J65" s="98"/>
      <c r="K65" s="178"/>
      <c r="L65" s="96"/>
    </row>
    <row r="66" spans="1:12" ht="137.25" customHeight="1">
      <c r="A66" s="113">
        <v>41030900</v>
      </c>
      <c r="B66" s="129" t="s">
        <v>132</v>
      </c>
      <c r="C66" s="98">
        <v>672766.04</v>
      </c>
      <c r="D66" s="98">
        <v>1328679</v>
      </c>
      <c r="E66" s="98">
        <v>1097270.82</v>
      </c>
      <c r="F66" s="97">
        <f>E66/C66*100</f>
        <v>163.0984257172077</v>
      </c>
      <c r="G66" s="167">
        <f t="shared" si="6"/>
        <v>82.58359016737677</v>
      </c>
      <c r="H66" s="98"/>
      <c r="I66" s="98"/>
      <c r="J66" s="98"/>
      <c r="K66" s="178"/>
      <c r="L66" s="96"/>
    </row>
    <row r="67" spans="1:12" ht="100.5" customHeight="1">
      <c r="A67" s="113">
        <v>41031000</v>
      </c>
      <c r="B67" s="129" t="s">
        <v>86</v>
      </c>
      <c r="C67" s="98">
        <v>335898.38</v>
      </c>
      <c r="D67" s="98">
        <v>184678.64</v>
      </c>
      <c r="E67" s="98">
        <v>2238.83</v>
      </c>
      <c r="F67" s="97">
        <f>E67/C67*100</f>
        <v>0.6665200350177336</v>
      </c>
      <c r="G67" s="167">
        <f t="shared" si="6"/>
        <v>1.2122842143520223</v>
      </c>
      <c r="H67" s="98"/>
      <c r="I67" s="98"/>
      <c r="J67" s="98"/>
      <c r="K67" s="178"/>
      <c r="L67" s="96"/>
    </row>
    <row r="68" spans="1:12" ht="47.25" customHeight="1">
      <c r="A68" s="113">
        <v>41034200</v>
      </c>
      <c r="B68" s="129" t="s">
        <v>154</v>
      </c>
      <c r="C68" s="98"/>
      <c r="D68" s="98">
        <v>15190600</v>
      </c>
      <c r="E68" s="98">
        <f>D68</f>
        <v>15190600</v>
      </c>
      <c r="F68" s="97"/>
      <c r="G68" s="167">
        <f t="shared" si="6"/>
        <v>100</v>
      </c>
      <c r="H68" s="98"/>
      <c r="I68" s="98"/>
      <c r="J68" s="98"/>
      <c r="K68" s="167"/>
      <c r="L68" s="97"/>
    </row>
    <row r="69" spans="1:13" ht="59.25" customHeight="1" hidden="1">
      <c r="A69" s="113">
        <v>41034500</v>
      </c>
      <c r="B69" s="129" t="s">
        <v>154</v>
      </c>
      <c r="C69" s="98"/>
      <c r="D69" s="98"/>
      <c r="E69" s="98"/>
      <c r="F69" s="97"/>
      <c r="G69" s="167" t="e">
        <f t="shared" si="6"/>
        <v>#DIV/0!</v>
      </c>
      <c r="H69" s="98"/>
      <c r="I69" s="98"/>
      <c r="J69" s="98"/>
      <c r="K69" s="167"/>
      <c r="L69" s="97"/>
      <c r="M69" s="70"/>
    </row>
    <row r="70" spans="1:13" ht="47.25" customHeight="1">
      <c r="A70" s="113">
        <v>41034200</v>
      </c>
      <c r="B70" s="129" t="s">
        <v>155</v>
      </c>
      <c r="C70" s="98"/>
      <c r="D70" s="98">
        <v>19698200</v>
      </c>
      <c r="E70" s="98">
        <f>D70</f>
        <v>19698200</v>
      </c>
      <c r="F70" s="97"/>
      <c r="G70" s="167">
        <f t="shared" si="6"/>
        <v>100</v>
      </c>
      <c r="H70" s="98"/>
      <c r="I70" s="98"/>
      <c r="J70" s="98"/>
      <c r="K70" s="167"/>
      <c r="L70" s="97"/>
      <c r="M70" s="70"/>
    </row>
    <row r="71" spans="1:12" ht="18">
      <c r="A71" s="113">
        <v>41035000</v>
      </c>
      <c r="B71" s="129" t="s">
        <v>87</v>
      </c>
      <c r="C71" s="98">
        <v>871061</v>
      </c>
      <c r="D71" s="98">
        <v>386761</v>
      </c>
      <c r="E71" s="98">
        <f>D71</f>
        <v>386761</v>
      </c>
      <c r="F71" s="97">
        <f>E71/C71*100</f>
        <v>44.40113838181253</v>
      </c>
      <c r="G71" s="167">
        <f t="shared" si="6"/>
        <v>100</v>
      </c>
      <c r="H71" s="98">
        <v>544080</v>
      </c>
      <c r="I71" s="98"/>
      <c r="J71" s="98"/>
      <c r="K71" s="167"/>
      <c r="L71" s="97"/>
    </row>
    <row r="72" spans="1:12" ht="93.75" customHeight="1">
      <c r="A72" s="87">
        <v>41034400</v>
      </c>
      <c r="B72" s="157" t="s">
        <v>160</v>
      </c>
      <c r="C72" s="82"/>
      <c r="D72" s="82"/>
      <c r="E72" s="82"/>
      <c r="F72" s="126"/>
      <c r="G72" s="168"/>
      <c r="H72" s="98">
        <v>410445.24</v>
      </c>
      <c r="I72" s="98"/>
      <c r="J72" s="98"/>
      <c r="K72" s="167"/>
      <c r="L72" s="97"/>
    </row>
    <row r="73" spans="1:12" ht="151.5" customHeight="1">
      <c r="A73" s="87">
        <v>41036600</v>
      </c>
      <c r="B73" s="157" t="s">
        <v>161</v>
      </c>
      <c r="C73" s="82"/>
      <c r="D73" s="82"/>
      <c r="E73" s="82"/>
      <c r="F73" s="126"/>
      <c r="G73" s="168"/>
      <c r="H73" s="98">
        <v>11633300</v>
      </c>
      <c r="I73" s="98"/>
      <c r="J73" s="98"/>
      <c r="K73" s="167"/>
      <c r="L73" s="97"/>
    </row>
    <row r="74" spans="1:12" ht="147.75" customHeight="1" thickBot="1">
      <c r="A74" s="110">
        <v>41035800</v>
      </c>
      <c r="B74" s="160" t="s">
        <v>88</v>
      </c>
      <c r="C74" s="101">
        <v>113374</v>
      </c>
      <c r="D74" s="101">
        <v>150349</v>
      </c>
      <c r="E74" s="101">
        <v>150250.86</v>
      </c>
      <c r="F74" s="103">
        <f>E74/C74*100</f>
        <v>132.52673452467053</v>
      </c>
      <c r="G74" s="102">
        <f t="shared" si="6"/>
        <v>99.93472520602064</v>
      </c>
      <c r="H74" s="98"/>
      <c r="I74" s="98"/>
      <c r="J74" s="98"/>
      <c r="K74" s="167"/>
      <c r="L74" s="97"/>
    </row>
    <row r="75" spans="1:13" ht="25.5" customHeight="1" thickBot="1">
      <c r="A75" s="109"/>
      <c r="B75" s="162" t="s">
        <v>7</v>
      </c>
      <c r="C75" s="164">
        <f>C63+C54+C53</f>
        <v>79791475.36</v>
      </c>
      <c r="D75" s="164">
        <f>D63+D54+D53</f>
        <v>106622260.64</v>
      </c>
      <c r="E75" s="164">
        <f>E63+E54+E53</f>
        <v>83582545.64</v>
      </c>
      <c r="F75" s="100">
        <f>E75/C75*100</f>
        <v>104.75122218619921</v>
      </c>
      <c r="G75" s="175">
        <f t="shared" si="6"/>
        <v>78.39127133329931</v>
      </c>
      <c r="H75" s="105">
        <f>H63+H54+H53</f>
        <v>16403073.33</v>
      </c>
      <c r="I75" s="105">
        <f>I63+I54+I53</f>
        <v>7429080.68</v>
      </c>
      <c r="J75" s="105">
        <f>J63+J54+J53</f>
        <v>2922815.81</v>
      </c>
      <c r="K75" s="175">
        <f>J75/H75*100</f>
        <v>17.818708428586902</v>
      </c>
      <c r="L75" s="100">
        <f>J75/I75*100</f>
        <v>39.34290036543256</v>
      </c>
      <c r="M75" s="70"/>
    </row>
    <row r="76" spans="1:12" ht="12.75" hidden="1">
      <c r="A76" s="52"/>
      <c r="B76" s="54" t="s">
        <v>52</v>
      </c>
      <c r="C76" s="54"/>
      <c r="D76" s="55">
        <f>SUM(D75:D75)</f>
        <v>106622260.64</v>
      </c>
      <c r="E76" s="55">
        <f>SUM(E75:E75)</f>
        <v>83582545.64</v>
      </c>
      <c r="F76" s="56">
        <f>IF(D76=0,0,E76/D76*100)</f>
        <v>78.39127133329931</v>
      </c>
      <c r="G76" s="56"/>
      <c r="H76" s="56"/>
      <c r="I76" s="55">
        <f>SUM(I75:I75)</f>
        <v>7429080.68</v>
      </c>
      <c r="J76" s="55">
        <f>SUM(J75:J75)</f>
        <v>2922815.81</v>
      </c>
      <c r="K76" s="56">
        <f>IF(I76=0,0,J76/I76*100)</f>
        <v>39.34290036543256</v>
      </c>
      <c r="L76" s="52"/>
    </row>
    <row r="77" spans="1:12" ht="12.75" hidden="1">
      <c r="A77" s="52"/>
      <c r="B77" s="54"/>
      <c r="C77" s="54"/>
      <c r="D77" s="55"/>
      <c r="E77" s="55"/>
      <c r="F77" s="56"/>
      <c r="G77" s="56"/>
      <c r="H77" s="56"/>
      <c r="I77" s="55"/>
      <c r="J77" s="55"/>
      <c r="K77" s="56"/>
      <c r="L77" s="52"/>
    </row>
    <row r="78" spans="1:12" ht="12.75" hidden="1">
      <c r="A78" s="52"/>
      <c r="B78" s="54"/>
      <c r="C78" s="54"/>
      <c r="D78" s="55"/>
      <c r="E78" s="55"/>
      <c r="F78" s="56"/>
      <c r="G78" s="56"/>
      <c r="H78" s="56"/>
      <c r="I78" s="55"/>
      <c r="J78" s="55"/>
      <c r="K78" s="56"/>
      <c r="L78" s="52"/>
    </row>
    <row r="79" spans="1:12" ht="12.75" hidden="1">
      <c r="A79" s="52"/>
      <c r="B79" s="54"/>
      <c r="C79" s="54"/>
      <c r="D79" s="55"/>
      <c r="E79" s="55"/>
      <c r="F79" s="56"/>
      <c r="G79" s="56"/>
      <c r="H79" s="56"/>
      <c r="I79" s="55"/>
      <c r="J79" s="55"/>
      <c r="K79" s="56"/>
      <c r="L79" s="52"/>
    </row>
    <row r="80" spans="1:12" ht="12.75" hidden="1">
      <c r="A80" s="52"/>
      <c r="B80" s="54"/>
      <c r="C80" s="54"/>
      <c r="D80" s="55"/>
      <c r="E80" s="55"/>
      <c r="F80" s="56"/>
      <c r="G80" s="56"/>
      <c r="H80" s="56"/>
      <c r="I80" s="55"/>
      <c r="J80" s="55"/>
      <c r="K80" s="56"/>
      <c r="L80" s="52"/>
    </row>
    <row r="81" spans="1:12" ht="12.75" hidden="1">
      <c r="A81" s="52"/>
      <c r="B81" s="220" t="s">
        <v>60</v>
      </c>
      <c r="C81" s="220"/>
      <c r="D81" s="221"/>
      <c r="E81" s="221"/>
      <c r="F81" s="221"/>
      <c r="G81" s="221"/>
      <c r="H81" s="221"/>
      <c r="I81" s="221"/>
      <c r="J81" s="221"/>
      <c r="K81" s="221"/>
      <c r="L81" s="52"/>
    </row>
    <row r="82" spans="1:12" ht="12.75" hidden="1">
      <c r="A82" s="52"/>
      <c r="B82" s="54"/>
      <c r="C82" s="54"/>
      <c r="D82" s="55"/>
      <c r="E82" s="55"/>
      <c r="F82" s="56"/>
      <c r="G82" s="56"/>
      <c r="H82" s="56"/>
      <c r="I82" s="55"/>
      <c r="J82" s="55"/>
      <c r="K82" s="56"/>
      <c r="L82" s="52"/>
    </row>
    <row r="83" spans="1:12" ht="12.75" hidden="1">
      <c r="A83" s="52"/>
      <c r="B83" s="57" t="s">
        <v>0</v>
      </c>
      <c r="C83" s="57"/>
      <c r="D83" s="222" t="s">
        <v>1</v>
      </c>
      <c r="E83" s="222"/>
      <c r="F83" s="222"/>
      <c r="G83" s="53"/>
      <c r="H83" s="53"/>
      <c r="I83" s="222" t="s">
        <v>2</v>
      </c>
      <c r="J83" s="222"/>
      <c r="K83" s="222"/>
      <c r="L83" s="52"/>
    </row>
    <row r="84" spans="1:12" ht="49.5" customHeight="1" hidden="1">
      <c r="A84" s="52"/>
      <c r="B84" s="57"/>
      <c r="C84" s="57"/>
      <c r="D84" s="58" t="s">
        <v>66</v>
      </c>
      <c r="E84" s="58" t="s">
        <v>67</v>
      </c>
      <c r="F84" s="58" t="s">
        <v>49</v>
      </c>
      <c r="G84" s="58"/>
      <c r="H84" s="58"/>
      <c r="I84" s="58" t="s">
        <v>62</v>
      </c>
      <c r="J84" s="58" t="s">
        <v>68</v>
      </c>
      <c r="K84" s="58" t="s">
        <v>59</v>
      </c>
      <c r="L84" s="52"/>
    </row>
    <row r="85" spans="1:12" ht="12.75" hidden="1">
      <c r="A85" s="52"/>
      <c r="B85" s="58">
        <v>1</v>
      </c>
      <c r="C85" s="58"/>
      <c r="D85" s="59">
        <v>2</v>
      </c>
      <c r="E85" s="58">
        <v>3</v>
      </c>
      <c r="F85" s="59">
        <v>4</v>
      </c>
      <c r="G85" s="59"/>
      <c r="H85" s="59"/>
      <c r="I85" s="58">
        <v>5</v>
      </c>
      <c r="J85" s="59">
        <v>6</v>
      </c>
      <c r="K85" s="58">
        <v>7</v>
      </c>
      <c r="L85" s="52"/>
    </row>
    <row r="86" spans="1:12" ht="23.25" hidden="1" thickBot="1">
      <c r="A86" s="52"/>
      <c r="B86" s="60" t="s">
        <v>61</v>
      </c>
      <c r="C86" s="60"/>
      <c r="D86" s="61">
        <v>0</v>
      </c>
      <c r="E86" s="62">
        <v>0</v>
      </c>
      <c r="F86" s="59"/>
      <c r="G86" s="59"/>
      <c r="H86" s="59"/>
      <c r="I86" s="63">
        <v>0</v>
      </c>
      <c r="J86" s="61">
        <v>0</v>
      </c>
      <c r="K86" s="62"/>
      <c r="L86" s="52"/>
    </row>
    <row r="87" spans="1:12" ht="29.25" customHeight="1" thickBot="1">
      <c r="A87" s="69"/>
      <c r="B87" s="218" t="s">
        <v>124</v>
      </c>
      <c r="C87" s="218"/>
      <c r="D87" s="218"/>
      <c r="E87" s="218"/>
      <c r="F87" s="218"/>
      <c r="G87" s="218"/>
      <c r="H87" s="218"/>
      <c r="I87" s="218"/>
      <c r="J87" s="218"/>
      <c r="K87" s="218"/>
      <c r="L87" s="70"/>
    </row>
    <row r="88" spans="1:12" ht="30.75" customHeight="1">
      <c r="A88" s="140">
        <v>10000</v>
      </c>
      <c r="B88" s="141" t="s">
        <v>93</v>
      </c>
      <c r="C88" s="186">
        <v>4897934.48</v>
      </c>
      <c r="D88" s="186">
        <v>5824284</v>
      </c>
      <c r="E88" s="186">
        <v>4821030.38</v>
      </c>
      <c r="F88" s="197">
        <f>E88/C88*100</f>
        <v>98.42986670577103</v>
      </c>
      <c r="G88" s="197">
        <f>E88/D88*100</f>
        <v>82.77464457433737</v>
      </c>
      <c r="H88" s="198">
        <v>5481.85</v>
      </c>
      <c r="I88" s="199">
        <v>61395.99</v>
      </c>
      <c r="J88" s="198">
        <v>20368.78</v>
      </c>
      <c r="K88" s="200">
        <f>J88/H88*100</f>
        <v>371.56762771692036</v>
      </c>
      <c r="L88" s="201">
        <f>J88/I88*100</f>
        <v>33.17607550590845</v>
      </c>
    </row>
    <row r="89" spans="1:12" ht="26.25" customHeight="1">
      <c r="A89" s="142">
        <v>70000</v>
      </c>
      <c r="B89" s="143" t="s">
        <v>94</v>
      </c>
      <c r="C89" s="187">
        <v>21141617.89</v>
      </c>
      <c r="D89" s="187">
        <v>26940604</v>
      </c>
      <c r="E89" s="187">
        <v>18649194.46</v>
      </c>
      <c r="F89" s="202">
        <f aca="true" t="shared" si="7" ref="F89:F121">E89/C89*100</f>
        <v>88.21081980117086</v>
      </c>
      <c r="G89" s="202">
        <f aca="true" t="shared" si="8" ref="G89:G121">E89/D89*100</f>
        <v>69.22337175513957</v>
      </c>
      <c r="H89" s="203">
        <v>601583.23</v>
      </c>
      <c r="I89" s="204">
        <v>4036498.44</v>
      </c>
      <c r="J89" s="203">
        <v>872315.34</v>
      </c>
      <c r="K89" s="205">
        <f>J89/H89*100</f>
        <v>145.0032674614284</v>
      </c>
      <c r="L89" s="206">
        <f>J89/I89*100</f>
        <v>21.61069434229733</v>
      </c>
    </row>
    <row r="90" spans="1:12" ht="27" customHeight="1">
      <c r="A90" s="142">
        <v>80000</v>
      </c>
      <c r="B90" s="143" t="s">
        <v>95</v>
      </c>
      <c r="C90" s="187">
        <v>17192551.18</v>
      </c>
      <c r="D90" s="187">
        <v>19698200</v>
      </c>
      <c r="E90" s="187">
        <v>15722223.51</v>
      </c>
      <c r="F90" s="202">
        <f t="shared" si="7"/>
        <v>91.44787963923339</v>
      </c>
      <c r="G90" s="202">
        <f t="shared" si="8"/>
        <v>79.81553395741743</v>
      </c>
      <c r="H90" s="203">
        <v>417079.11</v>
      </c>
      <c r="I90" s="204">
        <v>5594318.32</v>
      </c>
      <c r="J90" s="203">
        <v>1663144.45</v>
      </c>
      <c r="K90" s="205">
        <f>J90/H90*100</f>
        <v>398.759949880971</v>
      </c>
      <c r="L90" s="206">
        <f>J90/I90*100</f>
        <v>29.729170827733665</v>
      </c>
    </row>
    <row r="91" spans="1:12" ht="40.5" customHeight="1">
      <c r="A91" s="142">
        <v>90000</v>
      </c>
      <c r="B91" s="143" t="s">
        <v>96</v>
      </c>
      <c r="C91" s="187">
        <v>32061459.14</v>
      </c>
      <c r="D91" s="187">
        <v>50157327.64</v>
      </c>
      <c r="E91" s="187">
        <v>25380181.34</v>
      </c>
      <c r="F91" s="202">
        <f t="shared" si="7"/>
        <v>79.16103016139895</v>
      </c>
      <c r="G91" s="202">
        <f t="shared" si="8"/>
        <v>50.60114351020476</v>
      </c>
      <c r="H91" s="203">
        <v>23843.26</v>
      </c>
      <c r="I91" s="207">
        <v>117007.97</v>
      </c>
      <c r="J91" s="203">
        <v>23312.57</v>
      </c>
      <c r="K91" s="205">
        <f>J91/H91*100</f>
        <v>97.77425570161128</v>
      </c>
      <c r="L91" s="206">
        <f>J91/I91*100</f>
        <v>19.92391629390716</v>
      </c>
    </row>
    <row r="92" spans="1:12" ht="33" customHeight="1">
      <c r="A92" s="142">
        <v>100000</v>
      </c>
      <c r="B92" s="143" t="s">
        <v>97</v>
      </c>
      <c r="C92" s="187">
        <v>244430.13</v>
      </c>
      <c r="D92" s="187">
        <v>781350</v>
      </c>
      <c r="E92" s="187">
        <v>486059.51</v>
      </c>
      <c r="F92" s="202">
        <f t="shared" si="7"/>
        <v>198.85417153769055</v>
      </c>
      <c r="G92" s="202">
        <f t="shared" si="8"/>
        <v>62.207654700198376</v>
      </c>
      <c r="H92" s="208">
        <v>44817.8</v>
      </c>
      <c r="I92" s="204">
        <v>3843487.99</v>
      </c>
      <c r="J92" s="208">
        <v>1163642.4</v>
      </c>
      <c r="K92" s="205">
        <f>J92/H92*100</f>
        <v>2596.3844722409394</v>
      </c>
      <c r="L92" s="206">
        <f>J92/I92*100</f>
        <v>30.2756871630032</v>
      </c>
    </row>
    <row r="93" spans="1:12" ht="26.25" customHeight="1">
      <c r="A93" s="144">
        <v>100101</v>
      </c>
      <c r="B93" s="145" t="s">
        <v>98</v>
      </c>
      <c r="C93" s="191"/>
      <c r="D93" s="188"/>
      <c r="E93" s="191"/>
      <c r="F93" s="209"/>
      <c r="G93" s="209"/>
      <c r="H93" s="210"/>
      <c r="I93" s="194"/>
      <c r="J93" s="210"/>
      <c r="K93" s="195"/>
      <c r="L93" s="189"/>
    </row>
    <row r="94" spans="1:12" ht="38.25" customHeight="1">
      <c r="A94" s="144">
        <v>100102</v>
      </c>
      <c r="B94" s="145" t="s">
        <v>99</v>
      </c>
      <c r="C94" s="191"/>
      <c r="D94" s="190">
        <v>60060</v>
      </c>
      <c r="E94" s="191">
        <v>37059.12</v>
      </c>
      <c r="F94" s="209"/>
      <c r="G94" s="209">
        <f t="shared" si="8"/>
        <v>61.70349650349651</v>
      </c>
      <c r="H94" s="210">
        <v>44817.8</v>
      </c>
      <c r="I94" s="194">
        <v>2119504.43</v>
      </c>
      <c r="J94" s="210">
        <v>515504.43</v>
      </c>
      <c r="K94" s="195">
        <f>J94/H94*100</f>
        <v>1150.2225231939094</v>
      </c>
      <c r="L94" s="211">
        <f>J94/I94*100</f>
        <v>24.321932179212286</v>
      </c>
    </row>
    <row r="95" spans="1:12" ht="38.25" customHeight="1">
      <c r="A95" s="144">
        <v>100202</v>
      </c>
      <c r="B95" s="145" t="s">
        <v>100</v>
      </c>
      <c r="C95" s="191"/>
      <c r="D95" s="190">
        <v>14910</v>
      </c>
      <c r="E95" s="191">
        <v>14910</v>
      </c>
      <c r="F95" s="209"/>
      <c r="G95" s="209">
        <f t="shared" si="8"/>
        <v>100</v>
      </c>
      <c r="H95" s="193"/>
      <c r="I95" s="194">
        <v>380000</v>
      </c>
      <c r="J95" s="193">
        <v>170975</v>
      </c>
      <c r="K95" s="195"/>
      <c r="L95" s="211">
        <f>J95/I95*100</f>
        <v>44.993421052631575</v>
      </c>
    </row>
    <row r="96" spans="1:12" ht="29.25" customHeight="1">
      <c r="A96" s="144">
        <v>100201</v>
      </c>
      <c r="B96" s="145" t="s">
        <v>101</v>
      </c>
      <c r="C96" s="191"/>
      <c r="D96" s="188"/>
      <c r="E96" s="191"/>
      <c r="F96" s="209"/>
      <c r="G96" s="209"/>
      <c r="H96" s="210"/>
      <c r="I96" s="212">
        <v>322010</v>
      </c>
      <c r="J96" s="210"/>
      <c r="K96" s="195"/>
      <c r="L96" s="211"/>
    </row>
    <row r="97" spans="1:12" ht="27" customHeight="1">
      <c r="A97" s="144">
        <v>100203</v>
      </c>
      <c r="B97" s="145" t="s">
        <v>102</v>
      </c>
      <c r="C97" s="190">
        <v>239853.7</v>
      </c>
      <c r="D97" s="190">
        <v>683380</v>
      </c>
      <c r="E97" s="190">
        <v>418750.43</v>
      </c>
      <c r="F97" s="209">
        <f t="shared" si="7"/>
        <v>174.58577040921193</v>
      </c>
      <c r="G97" s="209">
        <f t="shared" si="8"/>
        <v>61.27636600427287</v>
      </c>
      <c r="H97" s="210"/>
      <c r="I97" s="194">
        <v>869247.97</v>
      </c>
      <c r="J97" s="210">
        <v>419347.97</v>
      </c>
      <c r="K97" s="195"/>
      <c r="L97" s="211">
        <f>J97/I97*100</f>
        <v>48.24261712109607</v>
      </c>
    </row>
    <row r="98" spans="1:12" ht="62.25" customHeight="1">
      <c r="A98" s="144">
        <v>100400</v>
      </c>
      <c r="B98" s="145" t="s">
        <v>103</v>
      </c>
      <c r="C98" s="191"/>
      <c r="D98" s="190"/>
      <c r="E98" s="191"/>
      <c r="F98" s="209"/>
      <c r="G98" s="209"/>
      <c r="H98" s="210"/>
      <c r="I98" s="194">
        <v>96065.59</v>
      </c>
      <c r="J98" s="210"/>
      <c r="K98" s="195"/>
      <c r="L98" s="211">
        <f>J98/I98*100</f>
        <v>0</v>
      </c>
    </row>
    <row r="99" spans="1:12" ht="74.25" customHeight="1">
      <c r="A99" s="144">
        <v>100302</v>
      </c>
      <c r="B99" s="145" t="s">
        <v>104</v>
      </c>
      <c r="C99" s="190">
        <v>4576.43</v>
      </c>
      <c r="D99" s="190">
        <v>23000</v>
      </c>
      <c r="E99" s="190">
        <v>15339.96</v>
      </c>
      <c r="F99" s="209">
        <f t="shared" si="7"/>
        <v>335.1949008288119</v>
      </c>
      <c r="G99" s="209">
        <f t="shared" si="8"/>
        <v>66.69547826086955</v>
      </c>
      <c r="H99" s="193"/>
      <c r="I99" s="212"/>
      <c r="J99" s="193">
        <v>56660</v>
      </c>
      <c r="K99" s="195"/>
      <c r="L99" s="211"/>
    </row>
    <row r="100" spans="1:12" ht="30.75" customHeight="1">
      <c r="A100" s="142">
        <v>110000</v>
      </c>
      <c r="B100" s="143" t="s">
        <v>105</v>
      </c>
      <c r="C100" s="187">
        <v>2531802</v>
      </c>
      <c r="D100" s="187">
        <v>4849581</v>
      </c>
      <c r="E100" s="187">
        <v>3763172.14</v>
      </c>
      <c r="F100" s="202">
        <f t="shared" si="7"/>
        <v>148.63611530443535</v>
      </c>
      <c r="G100" s="202">
        <f t="shared" si="8"/>
        <v>77.59788196134882</v>
      </c>
      <c r="H100" s="203">
        <v>143273.54</v>
      </c>
      <c r="I100" s="204">
        <v>821218.76</v>
      </c>
      <c r="J100" s="203">
        <v>88088.95</v>
      </c>
      <c r="K100" s="205">
        <f>J100/H100*100</f>
        <v>61.483055419723684</v>
      </c>
      <c r="L100" s="206">
        <f>J100/I100*100</f>
        <v>10.726611993130794</v>
      </c>
    </row>
    <row r="101" spans="1:12" ht="33" customHeight="1">
      <c r="A101" s="142">
        <v>120000</v>
      </c>
      <c r="B101" s="143" t="s">
        <v>106</v>
      </c>
      <c r="C101" s="213">
        <v>0</v>
      </c>
      <c r="D101" s="187">
        <v>15000</v>
      </c>
      <c r="E101" s="213">
        <v>15000</v>
      </c>
      <c r="F101" s="202">
        <v>0</v>
      </c>
      <c r="G101" s="202">
        <f t="shared" si="8"/>
        <v>100</v>
      </c>
      <c r="H101" s="208"/>
      <c r="I101" s="204"/>
      <c r="J101" s="208"/>
      <c r="K101" s="205"/>
      <c r="L101" s="211"/>
    </row>
    <row r="102" spans="1:12" ht="33.75" customHeight="1">
      <c r="A102" s="142">
        <v>130000</v>
      </c>
      <c r="B102" s="143" t="s">
        <v>107</v>
      </c>
      <c r="C102" s="187">
        <v>460985.18</v>
      </c>
      <c r="D102" s="187">
        <v>916119</v>
      </c>
      <c r="E102" s="187">
        <v>569138.83</v>
      </c>
      <c r="F102" s="202">
        <f t="shared" si="7"/>
        <v>123.46141583119874</v>
      </c>
      <c r="G102" s="202">
        <f t="shared" si="8"/>
        <v>62.12498922083266</v>
      </c>
      <c r="H102" s="203">
        <v>17484</v>
      </c>
      <c r="I102" s="204">
        <v>561917</v>
      </c>
      <c r="J102" s="203">
        <v>3268</v>
      </c>
      <c r="K102" s="205">
        <f>J102/H102*100</f>
        <v>18.691374971402425</v>
      </c>
      <c r="L102" s="206">
        <f>J102/I102*100</f>
        <v>0.5815805537116692</v>
      </c>
    </row>
    <row r="103" spans="1:12" ht="30.75" customHeight="1">
      <c r="A103" s="142">
        <v>150000</v>
      </c>
      <c r="B103" s="143" t="s">
        <v>108</v>
      </c>
      <c r="C103" s="191"/>
      <c r="D103" s="192"/>
      <c r="E103" s="191"/>
      <c r="F103" s="209"/>
      <c r="G103" s="209"/>
      <c r="H103" s="208"/>
      <c r="I103" s="204">
        <v>29350</v>
      </c>
      <c r="J103" s="208"/>
      <c r="K103" s="205"/>
      <c r="L103" s="206">
        <f>J103/I103*100</f>
        <v>0</v>
      </c>
    </row>
    <row r="104" spans="1:12" ht="24.75" customHeight="1">
      <c r="A104" s="144">
        <v>150101</v>
      </c>
      <c r="B104" s="145" t="s">
        <v>109</v>
      </c>
      <c r="C104" s="191"/>
      <c r="D104" s="188"/>
      <c r="E104" s="191"/>
      <c r="F104" s="209"/>
      <c r="G104" s="209"/>
      <c r="H104" s="203"/>
      <c r="I104" s="194"/>
      <c r="J104" s="203"/>
      <c r="K104" s="195"/>
      <c r="L104" s="211"/>
    </row>
    <row r="105" spans="1:12" ht="27" customHeight="1">
      <c r="A105" s="142">
        <v>160101</v>
      </c>
      <c r="B105" s="146" t="s">
        <v>125</v>
      </c>
      <c r="C105" s="191"/>
      <c r="D105" s="187">
        <v>147375.54</v>
      </c>
      <c r="E105" s="191">
        <v>147375.52</v>
      </c>
      <c r="F105" s="209"/>
      <c r="G105" s="209">
        <f t="shared" si="8"/>
        <v>99.99998642922698</v>
      </c>
      <c r="H105" s="203"/>
      <c r="I105" s="204">
        <v>30000</v>
      </c>
      <c r="J105" s="203"/>
      <c r="K105" s="205"/>
      <c r="L105" s="211"/>
    </row>
    <row r="106" spans="1:12" ht="39.75" customHeight="1">
      <c r="A106" s="142">
        <v>170000</v>
      </c>
      <c r="B106" s="143" t="s">
        <v>110</v>
      </c>
      <c r="C106" s="187">
        <v>348049.19</v>
      </c>
      <c r="D106" s="187">
        <v>1814134</v>
      </c>
      <c r="E106" s="187">
        <v>854153.12</v>
      </c>
      <c r="F106" s="202">
        <f t="shared" si="7"/>
        <v>245.41160977849134</v>
      </c>
      <c r="G106" s="202">
        <f t="shared" si="8"/>
        <v>47.083243023944206</v>
      </c>
      <c r="H106" s="208">
        <v>278517.87</v>
      </c>
      <c r="I106" s="204">
        <v>2082309.8</v>
      </c>
      <c r="J106" s="208">
        <v>132973.2</v>
      </c>
      <c r="K106" s="205">
        <f>J106/H106*100</f>
        <v>47.74314840193199</v>
      </c>
      <c r="L106" s="206">
        <f>J106/I106*100</f>
        <v>6.385850943024905</v>
      </c>
    </row>
    <row r="107" spans="1:12" ht="57.75" customHeight="1">
      <c r="A107" s="144">
        <v>170102</v>
      </c>
      <c r="B107" s="145" t="s">
        <v>111</v>
      </c>
      <c r="C107" s="190">
        <v>19457.38</v>
      </c>
      <c r="D107" s="190">
        <v>25122.73</v>
      </c>
      <c r="E107" s="190">
        <v>25122.5</v>
      </c>
      <c r="F107" s="209">
        <f t="shared" si="7"/>
        <v>129.11553354048695</v>
      </c>
      <c r="G107" s="209">
        <f t="shared" si="8"/>
        <v>99.9990844944001</v>
      </c>
      <c r="H107" s="193"/>
      <c r="I107" s="194"/>
      <c r="J107" s="193"/>
      <c r="K107" s="195"/>
      <c r="L107" s="211"/>
    </row>
    <row r="108" spans="1:12" ht="52.5" customHeight="1">
      <c r="A108" s="144">
        <v>170302</v>
      </c>
      <c r="B108" s="145" t="s">
        <v>112</v>
      </c>
      <c r="C108" s="190">
        <v>83664</v>
      </c>
      <c r="D108" s="190">
        <v>44208.77</v>
      </c>
      <c r="E108" s="190"/>
      <c r="F108" s="209">
        <f t="shared" si="7"/>
        <v>0</v>
      </c>
      <c r="G108" s="209">
        <f t="shared" si="8"/>
        <v>0</v>
      </c>
      <c r="H108" s="193"/>
      <c r="I108" s="194"/>
      <c r="J108" s="193"/>
      <c r="K108" s="195"/>
      <c r="L108" s="211"/>
    </row>
    <row r="109" spans="1:12" ht="55.5" customHeight="1">
      <c r="A109" s="144">
        <v>170602</v>
      </c>
      <c r="B109" s="145" t="s">
        <v>113</v>
      </c>
      <c r="C109" s="190">
        <v>214122.67</v>
      </c>
      <c r="D109" s="190">
        <v>825349.5</v>
      </c>
      <c r="E109" s="190">
        <v>825349.5</v>
      </c>
      <c r="F109" s="209">
        <f t="shared" si="7"/>
        <v>385.4563834833556</v>
      </c>
      <c r="G109" s="209">
        <f t="shared" si="8"/>
        <v>100</v>
      </c>
      <c r="H109" s="193"/>
      <c r="I109" s="194"/>
      <c r="J109" s="193"/>
      <c r="K109" s="195"/>
      <c r="L109" s="211"/>
    </row>
    <row r="110" spans="1:12" ht="26.25" customHeight="1">
      <c r="A110" s="144">
        <v>170603</v>
      </c>
      <c r="B110" s="145" t="s">
        <v>114</v>
      </c>
      <c r="C110" s="190">
        <v>24494.3</v>
      </c>
      <c r="D110" s="188">
        <v>60000</v>
      </c>
      <c r="E110" s="190"/>
      <c r="F110" s="209"/>
      <c r="G110" s="209">
        <f t="shared" si="8"/>
        <v>0</v>
      </c>
      <c r="H110" s="210"/>
      <c r="I110" s="194">
        <v>2082309.8</v>
      </c>
      <c r="J110" s="210"/>
      <c r="K110" s="195"/>
      <c r="L110" s="211"/>
    </row>
    <row r="111" spans="1:12" ht="75" customHeight="1">
      <c r="A111" s="144">
        <v>170703</v>
      </c>
      <c r="B111" s="145" t="s">
        <v>115</v>
      </c>
      <c r="C111" s="190">
        <v>6310.84</v>
      </c>
      <c r="D111" s="190">
        <v>859453</v>
      </c>
      <c r="E111" s="190">
        <v>3681.12</v>
      </c>
      <c r="F111" s="209">
        <f t="shared" si="7"/>
        <v>58.330111363938876</v>
      </c>
      <c r="G111" s="209">
        <f t="shared" si="8"/>
        <v>0.42830963415102397</v>
      </c>
      <c r="H111" s="210">
        <v>278517.87</v>
      </c>
      <c r="I111" s="194"/>
      <c r="J111" s="210"/>
      <c r="K111" s="195">
        <f>J111/H111*100</f>
        <v>0</v>
      </c>
      <c r="L111" s="211"/>
    </row>
    <row r="112" spans="1:12" ht="36">
      <c r="A112" s="142">
        <v>180000</v>
      </c>
      <c r="B112" s="147" t="s">
        <v>116</v>
      </c>
      <c r="C112" s="204">
        <f>C113</f>
        <v>0</v>
      </c>
      <c r="D112" s="204">
        <f>D113</f>
        <v>1938</v>
      </c>
      <c r="E112" s="204">
        <f>E113</f>
        <v>0</v>
      </c>
      <c r="F112" s="202"/>
      <c r="G112" s="202">
        <f t="shared" si="8"/>
        <v>0</v>
      </c>
      <c r="H112" s="208"/>
      <c r="I112" s="204">
        <f>I113+I114</f>
        <v>11257695</v>
      </c>
      <c r="J112" s="208"/>
      <c r="K112" s="205"/>
      <c r="L112" s="211">
        <f>J112/I112*100</f>
        <v>0</v>
      </c>
    </row>
    <row r="113" spans="1:12" ht="36" customHeight="1">
      <c r="A113" s="144">
        <v>180404</v>
      </c>
      <c r="B113" s="145" t="s">
        <v>117</v>
      </c>
      <c r="C113" s="191">
        <v>0</v>
      </c>
      <c r="D113" s="190">
        <v>1938</v>
      </c>
      <c r="E113" s="191"/>
      <c r="F113" s="209"/>
      <c r="G113" s="209">
        <f t="shared" si="8"/>
        <v>0</v>
      </c>
      <c r="H113" s="193"/>
      <c r="I113" s="194"/>
      <c r="J113" s="193"/>
      <c r="K113" s="195"/>
      <c r="L113" s="211"/>
    </row>
    <row r="114" spans="1:12" ht="21.75" customHeight="1">
      <c r="A114" s="144">
        <v>180109</v>
      </c>
      <c r="B114" s="145"/>
      <c r="C114" s="191"/>
      <c r="D114" s="190"/>
      <c r="E114" s="191"/>
      <c r="F114" s="209"/>
      <c r="G114" s="209"/>
      <c r="H114" s="193"/>
      <c r="I114" s="194">
        <v>11257695</v>
      </c>
      <c r="J114" s="193"/>
      <c r="K114" s="195"/>
      <c r="L114" s="211"/>
    </row>
    <row r="115" spans="1:12" ht="21" customHeight="1">
      <c r="A115" s="142">
        <v>200000</v>
      </c>
      <c r="B115" s="143" t="s">
        <v>118</v>
      </c>
      <c r="C115" s="187">
        <v>21962.85</v>
      </c>
      <c r="D115" s="187">
        <v>25287</v>
      </c>
      <c r="E115" s="187">
        <v>22947.74</v>
      </c>
      <c r="F115" s="202">
        <f t="shared" si="7"/>
        <v>104.48434515556953</v>
      </c>
      <c r="G115" s="202">
        <f t="shared" si="8"/>
        <v>90.74915964724958</v>
      </c>
      <c r="H115" s="208">
        <v>0</v>
      </c>
      <c r="I115" s="204">
        <f>SUM(I117:I119)</f>
        <v>114333.8</v>
      </c>
      <c r="J115" s="204">
        <f>SUM(J117:J119)</f>
        <v>67336.8</v>
      </c>
      <c r="K115" s="205"/>
      <c r="L115" s="206">
        <f>J115/I115*100</f>
        <v>58.89491996242581</v>
      </c>
    </row>
    <row r="116" spans="1:12" ht="27" customHeight="1">
      <c r="A116" s="144">
        <v>200700</v>
      </c>
      <c r="B116" s="145" t="s">
        <v>122</v>
      </c>
      <c r="C116" s="190">
        <v>21962.85</v>
      </c>
      <c r="D116" s="190">
        <v>25287</v>
      </c>
      <c r="E116" s="190">
        <v>22947.74</v>
      </c>
      <c r="F116" s="209">
        <f t="shared" si="7"/>
        <v>104.48434515556953</v>
      </c>
      <c r="G116" s="209">
        <f t="shared" si="8"/>
        <v>90.74915964724958</v>
      </c>
      <c r="H116" s="193"/>
      <c r="I116" s="194"/>
      <c r="J116" s="193"/>
      <c r="K116" s="195"/>
      <c r="L116" s="211"/>
    </row>
    <row r="117" spans="1:12" ht="37.5" customHeight="1">
      <c r="A117" s="144">
        <v>240601</v>
      </c>
      <c r="B117" s="145" t="s">
        <v>119</v>
      </c>
      <c r="C117" s="191"/>
      <c r="D117" s="190"/>
      <c r="E117" s="191"/>
      <c r="F117" s="209"/>
      <c r="G117" s="209"/>
      <c r="H117" s="203"/>
      <c r="I117" s="194">
        <v>65733.8</v>
      </c>
      <c r="J117" s="203">
        <v>18736.8</v>
      </c>
      <c r="K117" s="195"/>
      <c r="L117" s="211">
        <f>J117/I117*100</f>
        <v>28.504057273427065</v>
      </c>
    </row>
    <row r="118" spans="1:12" ht="21.75" customHeight="1">
      <c r="A118" s="144">
        <v>240603</v>
      </c>
      <c r="B118" s="145" t="s">
        <v>120</v>
      </c>
      <c r="C118" s="191"/>
      <c r="D118" s="190"/>
      <c r="E118" s="191"/>
      <c r="F118" s="209"/>
      <c r="G118" s="209"/>
      <c r="H118" s="193"/>
      <c r="I118" s="194">
        <v>48600</v>
      </c>
      <c r="J118" s="193">
        <v>48600</v>
      </c>
      <c r="K118" s="195"/>
      <c r="L118" s="211">
        <f>J118/I118*100</f>
        <v>100</v>
      </c>
    </row>
    <row r="119" spans="1:12" ht="57" customHeight="1">
      <c r="A119" s="144">
        <v>240604</v>
      </c>
      <c r="B119" s="145" t="s">
        <v>121</v>
      </c>
      <c r="C119" s="191"/>
      <c r="D119" s="190"/>
      <c r="E119" s="191"/>
      <c r="F119" s="209"/>
      <c r="G119" s="209"/>
      <c r="H119" s="193"/>
      <c r="I119" s="194"/>
      <c r="J119" s="193"/>
      <c r="K119" s="195"/>
      <c r="L119" s="211"/>
    </row>
    <row r="120" spans="1:12" ht="40.5" customHeight="1">
      <c r="A120" s="142">
        <v>250000</v>
      </c>
      <c r="B120" s="143" t="s">
        <v>129</v>
      </c>
      <c r="C120" s="187">
        <v>363649.05</v>
      </c>
      <c r="D120" s="187">
        <v>1718780</v>
      </c>
      <c r="E120" s="187">
        <v>427182.11</v>
      </c>
      <c r="F120" s="202">
        <f t="shared" si="7"/>
        <v>117.47098198111614</v>
      </c>
      <c r="G120" s="202">
        <f t="shared" si="8"/>
        <v>24.8537980427978</v>
      </c>
      <c r="H120" s="208"/>
      <c r="I120" s="204"/>
      <c r="J120" s="208"/>
      <c r="K120" s="205"/>
      <c r="L120" s="211"/>
    </row>
    <row r="121" spans="1:12" ht="33" customHeight="1" thickBot="1">
      <c r="A121" s="148"/>
      <c r="B121" s="149" t="s">
        <v>123</v>
      </c>
      <c r="C121" s="196">
        <f>C88+C89+C90+C91+C92+C100+C101+C102+C106+C112+C115+C120</f>
        <v>79264441.08999999</v>
      </c>
      <c r="D121" s="196">
        <f>D88+D89+D90+D91+D92+D100+D101+D102+D106+D112+D115+D120+D105</f>
        <v>112889980.18</v>
      </c>
      <c r="E121" s="196">
        <f>E88+E89+E90+E91+E92+E100+E101+E102+E106+E112+E115+E120+E105</f>
        <v>70857658.65999998</v>
      </c>
      <c r="F121" s="214">
        <f t="shared" si="7"/>
        <v>89.39400528863301</v>
      </c>
      <c r="G121" s="214">
        <f t="shared" si="8"/>
        <v>62.7670042522989</v>
      </c>
      <c r="H121" s="215">
        <f>H88+H89+H90+H91+H92+H100+H101+H102+H106+H112+H115+H120+H105+H103</f>
        <v>1532080.6600000001</v>
      </c>
      <c r="I121" s="215">
        <f>I88+I89+I90+I91+I92+I100+I101+I102+I106+I112+I115+I120+I105+I103</f>
        <v>28549533.07</v>
      </c>
      <c r="J121" s="215">
        <f>J88+J89+J90+J91+J92+J100+J101+J102+J106+J112+J115+J120+J105+J103</f>
        <v>4034450.4899999998</v>
      </c>
      <c r="K121" s="216">
        <f>J121/H121*100</f>
        <v>263.33146780927314</v>
      </c>
      <c r="L121" s="217">
        <f>J121/I121*100</f>
        <v>14.131406212872259</v>
      </c>
    </row>
    <row r="122" spans="6:11" ht="15">
      <c r="F122" s="68"/>
      <c r="G122" s="68"/>
      <c r="H122" s="68"/>
      <c r="I122" s="68"/>
      <c r="J122" s="68"/>
      <c r="K122" s="68"/>
    </row>
    <row r="123" spans="2:11" ht="18">
      <c r="B123" s="71" t="s">
        <v>163</v>
      </c>
      <c r="E123" s="71" t="s">
        <v>164</v>
      </c>
      <c r="F123" s="68"/>
      <c r="G123" s="68"/>
      <c r="H123" s="68"/>
      <c r="I123" s="68"/>
      <c r="J123" s="68"/>
      <c r="K123" s="68"/>
    </row>
    <row r="124" spans="2:11" ht="27" customHeight="1">
      <c r="B124" s="71" t="s">
        <v>133</v>
      </c>
      <c r="E124" s="71" t="s">
        <v>134</v>
      </c>
      <c r="F124" s="72"/>
      <c r="G124" s="68"/>
      <c r="H124" s="68"/>
      <c r="I124" s="68"/>
      <c r="J124" s="68"/>
      <c r="K124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87:K87"/>
    <mergeCell ref="B11:K11"/>
    <mergeCell ref="B81:K81"/>
    <mergeCell ref="D83:F83"/>
    <mergeCell ref="I83:K83"/>
  </mergeCells>
  <printOptions/>
  <pageMargins left="0.71" right="0.75" top="0.27" bottom="0.5" header="0.26" footer="0.5"/>
  <pageSetup fitToHeight="5" horizontalDpi="600" verticalDpi="600" orientation="landscape" paperSize="9" scale="58" r:id="rId1"/>
  <rowBreaks count="2" manualBreakCount="2">
    <brk id="75" max="11" man="1"/>
    <brk id="10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9" t="s">
        <v>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>
      <c r="A2" s="8"/>
      <c r="B2" s="9"/>
      <c r="K2" s="10" t="s">
        <v>15</v>
      </c>
    </row>
    <row r="3" spans="1:11" ht="13.5" customHeight="1">
      <c r="A3" s="240"/>
      <c r="B3" s="240"/>
      <c r="C3" s="238" t="s">
        <v>1</v>
      </c>
      <c r="D3" s="238"/>
      <c r="E3" s="238"/>
      <c r="F3" s="238" t="s">
        <v>2</v>
      </c>
      <c r="G3" s="238"/>
      <c r="H3" s="238"/>
      <c r="I3" s="238" t="s">
        <v>3</v>
      </c>
      <c r="J3" s="238"/>
      <c r="K3" s="238"/>
    </row>
    <row r="4" spans="1:11" ht="68.25" customHeight="1">
      <c r="A4" s="241"/>
      <c r="B4" s="241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16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17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18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19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20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21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22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23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24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25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21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26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27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28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29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30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31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32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33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34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35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36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37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38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39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40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41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42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43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44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45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46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47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48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8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2015-05-13T05:24:44Z</cp:lastPrinted>
  <dcterms:created xsi:type="dcterms:W3CDTF">2003-02-25T12:47:02Z</dcterms:created>
  <dcterms:modified xsi:type="dcterms:W3CDTF">2015-05-25T06:43:34Z</dcterms:modified>
  <cp:category/>
  <cp:version/>
  <cp:contentType/>
  <cp:contentStatus/>
</cp:coreProperties>
</file>