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3136" windowHeight="9528" activeTab="0"/>
  </bookViews>
  <sheets>
    <sheet name="ЖЭК1" sheetId="1" r:id="rId1"/>
    <sheet name="ЖЭК3" sheetId="2" r:id="rId2"/>
    <sheet name="ЖЭК5" sheetId="3" r:id="rId3"/>
    <sheet name="ЖЭК6" sheetId="4" r:id="rId4"/>
    <sheet name="ЖЭК8" sheetId="5" r:id="rId5"/>
    <sheet name="Лист3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  <externalReference r:id="rId172"/>
    <externalReference r:id="rId173"/>
    <externalReference r:id="rId174"/>
    <externalReference r:id="rId175"/>
    <externalReference r:id="rId176"/>
  </externalReferences>
  <definedNames>
    <definedName name="_xlnm._FilterDatabase" localSheetId="0" hidden="1">'ЖЭК1'!$A$9:$W$219</definedName>
    <definedName name="_xlnm.Print_Titles" localSheetId="0">'ЖЭК1'!$11:$11</definedName>
    <definedName name="_xlnm.Print_Titles" localSheetId="1">'ЖЭК3'!$7:$7</definedName>
    <definedName name="_xlnm.Print_Titles" localSheetId="3">'ЖЭК6'!$6:$6</definedName>
    <definedName name="_xlnm.Print_Titles" localSheetId="4">'ЖЭК8'!$8:$8</definedName>
    <definedName name="_xlnm.Print_Area" localSheetId="1">'ЖЭК3'!$A$1:$S$291</definedName>
  </definedNames>
  <calcPr fullCalcOnLoad="1"/>
</workbook>
</file>

<file path=xl/sharedStrings.xml><?xml version="1.0" encoding="utf-8"?>
<sst xmlns="http://schemas.openxmlformats.org/spreadsheetml/2006/main" count="1308" uniqueCount="396">
  <si>
    <t>Додаток 1</t>
  </si>
  <si>
    <t xml:space="preserve">до рішення виконавчого комітету Лисичанської міської ради </t>
  </si>
  <si>
    <t xml:space="preserve">Структура економічно обгрунтованих витрат в тарифі на послуги з утримання  будинків і споруд та прибудинкових територій </t>
  </si>
  <si>
    <t>по КП ЛЖЕК № 1</t>
  </si>
  <si>
    <t>Адреса</t>
  </si>
  <si>
    <t>Прибирання прибудинкової території</t>
  </si>
  <si>
    <t>Прибирання сходових кліток</t>
  </si>
  <si>
    <t>Прибирання підвалів</t>
  </si>
  <si>
    <t>Технічне обслуговування внутрішньобудинкових систем всього</t>
  </si>
  <si>
    <t>Дератизація</t>
  </si>
  <si>
    <t>Дезінсекція</t>
  </si>
  <si>
    <t>Обслуговування дымовентиляційних каналів</t>
  </si>
  <si>
    <t>Поточний ремонт конструктивних елементів,внутрішньобудинкових систем гарячого і холодного водопостачання,водовідведення,централізованого опалення,тощо</t>
  </si>
  <si>
    <t>Прибирання снігу, посипання частини прибудинкової території,призначеної для проходу та проїзду,протиожеледними сумішами</t>
  </si>
  <si>
    <t>Эксплуатация номерных знаков</t>
  </si>
  <si>
    <t>Освітлення місць загального користування</t>
  </si>
  <si>
    <t>Енергопостачання ліфтів</t>
  </si>
  <si>
    <t>Техничне обслуговування ліфтів</t>
  </si>
  <si>
    <t>Тариф (з ПДВ)</t>
  </si>
  <si>
    <t>№ п/п</t>
  </si>
  <si>
    <t>Вулиця</t>
  </si>
  <si>
    <t>№ будинку</t>
  </si>
  <si>
    <t>покрівля м'яка</t>
  </si>
  <si>
    <t>покрівля шиферна</t>
  </si>
  <si>
    <t>гор.водопостачання</t>
  </si>
  <si>
    <t>центральне опалення</t>
  </si>
  <si>
    <t>водовідведення</t>
  </si>
  <si>
    <t>хол.водопост.</t>
  </si>
  <si>
    <t>грн./м2</t>
  </si>
  <si>
    <t>вул.Червоногвардійська</t>
  </si>
  <si>
    <t>м</t>
  </si>
  <si>
    <t>вул.Гайдара</t>
  </si>
  <si>
    <t>пр.Леніна</t>
  </si>
  <si>
    <t>вул.Ген.Потапенко</t>
  </si>
  <si>
    <t>вул.Гарібальді,</t>
  </si>
  <si>
    <t>вул.Калініна</t>
  </si>
  <si>
    <t>пр,Леніна</t>
  </si>
  <si>
    <t>вул.Свердлова</t>
  </si>
  <si>
    <t>вул.Ворошилова</t>
  </si>
  <si>
    <t>ш</t>
  </si>
  <si>
    <t>вул.Леніна</t>
  </si>
  <si>
    <t>вул.Чекістів</t>
  </si>
  <si>
    <t>вул.Революційна</t>
  </si>
  <si>
    <t>П.Морозова</t>
  </si>
  <si>
    <t>вул.Ленінградська</t>
  </si>
  <si>
    <t>вул.Жовтнева</t>
  </si>
  <si>
    <t>вул.Орджонікідзе</t>
  </si>
  <si>
    <t>вул. Маресьева</t>
  </si>
  <si>
    <t>2 вересня</t>
  </si>
  <si>
    <t>вул.Комунальна</t>
  </si>
  <si>
    <t>вул.К.Лібкнехта</t>
  </si>
  <si>
    <t>вул.Червона</t>
  </si>
  <si>
    <t>вул.Комсомольська</t>
  </si>
  <si>
    <t>вул.П.Морозова</t>
  </si>
  <si>
    <t>вул.Гора Кірова</t>
  </si>
  <si>
    <t>вул.Малиновського</t>
  </si>
  <si>
    <t>вул.Котовського</t>
  </si>
  <si>
    <t>вул.Українська</t>
  </si>
  <si>
    <t>вул.Українська,</t>
  </si>
  <si>
    <t>вул.Миру</t>
  </si>
  <si>
    <t>вул.Могилевського</t>
  </si>
  <si>
    <t xml:space="preserve">Гора Кірова </t>
  </si>
  <si>
    <t>Гора Кірова</t>
  </si>
  <si>
    <t>Гора кірова</t>
  </si>
  <si>
    <t>Кольцова</t>
  </si>
  <si>
    <t>2а</t>
  </si>
  <si>
    <t>4а</t>
  </si>
  <si>
    <t>Котовського</t>
  </si>
  <si>
    <t>Колхозная</t>
  </si>
  <si>
    <t>3а</t>
  </si>
  <si>
    <t>вул.Тичини</t>
  </si>
  <si>
    <t>вул.Радянська</t>
  </si>
  <si>
    <t>вул.Ушакова</t>
  </si>
  <si>
    <t>Угольная</t>
  </si>
  <si>
    <t>Докучаева</t>
  </si>
  <si>
    <t>9а</t>
  </si>
  <si>
    <t>Лутугина</t>
  </si>
  <si>
    <t>вул.П.Морозова,</t>
  </si>
  <si>
    <t>84а</t>
  </si>
  <si>
    <t xml:space="preserve">Войкова </t>
  </si>
  <si>
    <t>Кошевого</t>
  </si>
  <si>
    <t>Войкова</t>
  </si>
  <si>
    <t>вул.Сєверодонецька</t>
  </si>
  <si>
    <t>вул.Севрдлова</t>
  </si>
  <si>
    <t xml:space="preserve">Козаченко </t>
  </si>
  <si>
    <t>Тракторовка</t>
  </si>
  <si>
    <t>35б</t>
  </si>
  <si>
    <t>Котовского</t>
  </si>
  <si>
    <t>вул.Пролетарська</t>
  </si>
  <si>
    <t>Могилевского</t>
  </si>
  <si>
    <t>Гора Кирова</t>
  </si>
  <si>
    <t>Баумана</t>
  </si>
  <si>
    <t>Комсомольская</t>
  </si>
  <si>
    <t>Кон.армии</t>
  </si>
  <si>
    <t>Ломоносова</t>
  </si>
  <si>
    <t>Свердлова</t>
  </si>
  <si>
    <t>Гайдара</t>
  </si>
  <si>
    <t>Ленина</t>
  </si>
  <si>
    <t>Луначарского</t>
  </si>
  <si>
    <t>Советская</t>
  </si>
  <si>
    <t>Северодонецкая</t>
  </si>
  <si>
    <t>Железнодорожная</t>
  </si>
  <si>
    <t>Структура економічно обгрунтованих витрат в тарифі на послуги з утримання будинкув і споруд та прибудинкових територій по КП "ЛЖЕК №3"</t>
  </si>
  <si>
    <t>№ пп</t>
  </si>
  <si>
    <t>№ буди-нку</t>
  </si>
  <si>
    <t xml:space="preserve"> Прибирання прибудинкової території</t>
  </si>
  <si>
    <t xml:space="preserve"> Прибирання сходинкових кліток та маршів</t>
  </si>
  <si>
    <t>Прибирання підвалів, горищ та покрівель</t>
  </si>
  <si>
    <t xml:space="preserve"> Техобслуговування ВБС</t>
  </si>
  <si>
    <t xml:space="preserve"> Дератизація</t>
  </si>
  <si>
    <t xml:space="preserve"> Дезінсекція</t>
  </si>
  <si>
    <t>Обслуговування ДВК</t>
  </si>
  <si>
    <t>Поточний ремонт</t>
  </si>
  <si>
    <t xml:space="preserve"> Прибирання та вивіз снігу, посипка території</t>
  </si>
  <si>
    <t xml:space="preserve"> Освітлення місць загальтного користування</t>
  </si>
  <si>
    <t xml:space="preserve"> Енергопостачання ліфтів</t>
  </si>
  <si>
    <t>Тариф з ПДВ</t>
  </si>
  <si>
    <t>Усього:</t>
  </si>
  <si>
    <t>в тому числі:</t>
  </si>
  <si>
    <t>холод. водопостачання</t>
  </si>
  <si>
    <t>горячее водопостачання</t>
  </si>
  <si>
    <t>теплопостачання</t>
  </si>
  <si>
    <t>грн/м2</t>
  </si>
  <si>
    <t>9-го Травня</t>
  </si>
  <si>
    <t>Агафонова</t>
  </si>
  <si>
    <t>Артемовська</t>
  </si>
  <si>
    <t>Будівельників</t>
  </si>
  <si>
    <t>Ватутіна</t>
  </si>
  <si>
    <t>Ген.Потапенко</t>
  </si>
  <si>
    <t>385а</t>
  </si>
  <si>
    <t>Геологів</t>
  </si>
  <si>
    <t>Глінки</t>
  </si>
  <si>
    <t>Докучаєва</t>
  </si>
  <si>
    <t>Донбаська</t>
  </si>
  <si>
    <t>К Маркса</t>
  </si>
  <si>
    <t>Калініна</t>
  </si>
  <si>
    <t>Карбишева</t>
  </si>
  <si>
    <t>Кв.50-р.Перемоги</t>
  </si>
  <si>
    <t>Кожедуба</t>
  </si>
  <si>
    <t>Колхозна</t>
  </si>
  <si>
    <t>Корчагіна</t>
  </si>
  <si>
    <t>Косіора</t>
  </si>
  <si>
    <t>Костромська</t>
  </si>
  <si>
    <t>Костянтинівська</t>
  </si>
  <si>
    <t>Курячого</t>
  </si>
  <si>
    <t>Ленінградська</t>
  </si>
  <si>
    <t>Лісничего</t>
  </si>
  <si>
    <t>Лобачевського</t>
  </si>
  <si>
    <t>Мельникова</t>
  </si>
  <si>
    <t>Мічуріна</t>
  </si>
  <si>
    <t>Мічуріна (гурт.)</t>
  </si>
  <si>
    <t>Московська</t>
  </si>
  <si>
    <t>Мухіна</t>
  </si>
  <si>
    <t>О.Дундіча</t>
  </si>
  <si>
    <t>1а</t>
  </si>
  <si>
    <t>Першотравнева</t>
  </si>
  <si>
    <t>Пирогова</t>
  </si>
  <si>
    <t>пр. Леніна</t>
  </si>
  <si>
    <t>Примакова</t>
  </si>
  <si>
    <t>Революційна</t>
  </si>
  <si>
    <t>Рубіжна</t>
  </si>
  <si>
    <t>349а</t>
  </si>
  <si>
    <t>Свободи</t>
  </si>
  <si>
    <t>Стулова</t>
  </si>
  <si>
    <t>Тухачевського</t>
  </si>
  <si>
    <t>Федорова</t>
  </si>
  <si>
    <t>Фурманова</t>
  </si>
  <si>
    <t>Ціолковського</t>
  </si>
  <si>
    <t>Червоногвардійська</t>
  </si>
  <si>
    <t xml:space="preserve"> по КП "ЛЖЕК № 6"   </t>
  </si>
  <si>
    <t>№ з/п</t>
  </si>
  <si>
    <t>Категорія житлових приміщень**</t>
  </si>
  <si>
    <t>Прибирання підвалів, технічних поверхів та покрівлі</t>
  </si>
  <si>
    <t>Обслуговування димовентиляційних каналів</t>
  </si>
  <si>
    <t>Тариф                     (з ПДВ)</t>
  </si>
  <si>
    <t>Куйбишева</t>
  </si>
  <si>
    <t xml:space="preserve">Куйбишева </t>
  </si>
  <si>
    <t>Шевченко</t>
  </si>
  <si>
    <t xml:space="preserve">Мира </t>
  </si>
  <si>
    <t>Мира</t>
  </si>
  <si>
    <t xml:space="preserve">Пролетарська </t>
  </si>
  <si>
    <t>Пров.Поштовий</t>
  </si>
  <si>
    <t xml:space="preserve">Пров.Партизанський </t>
  </si>
  <si>
    <t xml:space="preserve">Новая </t>
  </si>
  <si>
    <t xml:space="preserve">Пров.Шкільний </t>
  </si>
  <si>
    <t xml:space="preserve">Курчатова </t>
  </si>
  <si>
    <t>Леніна</t>
  </si>
  <si>
    <t xml:space="preserve">Ліхачева </t>
  </si>
  <si>
    <t>Маяковського</t>
  </si>
  <si>
    <t xml:space="preserve">Матросова </t>
  </si>
  <si>
    <t xml:space="preserve">Гоголя </t>
  </si>
  <si>
    <t xml:space="preserve">Космонавтів </t>
  </si>
  <si>
    <r>
      <t>З.Космодем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янської</t>
    </r>
  </si>
  <si>
    <t>1В</t>
  </si>
  <si>
    <t>Нова</t>
  </si>
  <si>
    <t>Польова</t>
  </si>
  <si>
    <t>9А</t>
  </si>
  <si>
    <t>Чехова</t>
  </si>
  <si>
    <t>Шахтарська</t>
  </si>
  <si>
    <t>Шкільна</t>
  </si>
  <si>
    <t>42а</t>
  </si>
  <si>
    <t>Пролетарська</t>
  </si>
  <si>
    <t>П. Морозова</t>
  </si>
  <si>
    <t xml:space="preserve">Шевченко </t>
  </si>
  <si>
    <t>Ф. Капусти</t>
  </si>
  <si>
    <t xml:space="preserve">Л.Українки </t>
  </si>
  <si>
    <t xml:space="preserve">Буденого </t>
  </si>
  <si>
    <t>121а</t>
  </si>
  <si>
    <t>1А</t>
  </si>
  <si>
    <t>2А</t>
  </si>
  <si>
    <t>3А</t>
  </si>
  <si>
    <t>1Б</t>
  </si>
  <si>
    <t>1 А</t>
  </si>
  <si>
    <t>29А</t>
  </si>
  <si>
    <t>Пархоменко</t>
  </si>
  <si>
    <t>15 А</t>
  </si>
  <si>
    <t>2Б</t>
  </si>
  <si>
    <t>Примітка**:</t>
  </si>
  <si>
    <t>1 - навні всі інженерні системи</t>
  </si>
  <si>
    <t xml:space="preserve">Структура економічно обгрунтованих витрат в тарифі на послугу з утримання  будинків і споруд та прибудинкових територій </t>
  </si>
  <si>
    <t>по КП ЛЖЕК № 8</t>
  </si>
  <si>
    <t>Прибирання сходових клітинок</t>
  </si>
  <si>
    <t>Прибирання підвалу, технічних поверхів та покрівлі</t>
  </si>
  <si>
    <t>Технічне обслуговування внутрішньобудинкових систем</t>
  </si>
  <si>
    <t>Дезинсекція</t>
  </si>
  <si>
    <t>Поточний ремонт конструктивних елементів,внутрішньобудинкових систем горячого і холодного водопостачання, водовідведення, централізованого опалення, тощо</t>
  </si>
  <si>
    <t>Прибирання снігу, посипання частини прибудинкової території, при значеної для проходу та проїзду, протиожеледними сумішами</t>
  </si>
  <si>
    <t>Технічне обслуговування ліфтів</t>
  </si>
  <si>
    <t>Общая площадь</t>
  </si>
  <si>
    <t>вул. Героїв Сталінграда</t>
  </si>
  <si>
    <t>вул. Сосюри</t>
  </si>
  <si>
    <t>вул. 50 років Жовтня</t>
  </si>
  <si>
    <t>вул. Жовтнева</t>
  </si>
  <si>
    <t>вул. Хімічна</t>
  </si>
  <si>
    <t>вул. Київська</t>
  </si>
  <si>
    <t>вул. 40 років Жовтня</t>
  </si>
  <si>
    <t>вул. Весняна</t>
  </si>
  <si>
    <t>вул. Мінська</t>
  </si>
  <si>
    <t>вул. Кадієвська</t>
  </si>
  <si>
    <t>вул. Східна</t>
  </si>
  <si>
    <t>вул. Північна</t>
  </si>
  <si>
    <t>пр. Іркутський</t>
  </si>
  <si>
    <t>пр. Панфіловців</t>
  </si>
  <si>
    <t>пр.Львівський</t>
  </si>
  <si>
    <t>пр.Володимирський</t>
  </si>
  <si>
    <t>пр.Ростовський</t>
  </si>
  <si>
    <t>пос. Шамотный</t>
  </si>
  <si>
    <t>вул. Одеська</t>
  </si>
  <si>
    <t>вул. Б. Хмельницького</t>
  </si>
  <si>
    <t>вул. Ульянових</t>
  </si>
  <si>
    <t>вул.Героїв Сталінграду</t>
  </si>
  <si>
    <t>вул. Севастопольська</t>
  </si>
  <si>
    <t>вул. Літійна</t>
  </si>
  <si>
    <t>287а</t>
  </si>
  <si>
    <t>кв.Дружби народів б.1</t>
  </si>
  <si>
    <t>кв.Дружби народів б.2</t>
  </si>
  <si>
    <t>кв.Дружби народів б..3</t>
  </si>
  <si>
    <t>кв.Дружби народів б..4</t>
  </si>
  <si>
    <t>кв.Дружби народів б..5</t>
  </si>
  <si>
    <t>кв.Дружби народів б.9</t>
  </si>
  <si>
    <t>кв.Дружби народів б.10</t>
  </si>
  <si>
    <t>кв.Дружби народів б.11</t>
  </si>
  <si>
    <t>кв.Дружби народів б..12</t>
  </si>
  <si>
    <t>кв.Дружби народів б.13</t>
  </si>
  <si>
    <t>кв.Дружби народів б.14</t>
  </si>
  <si>
    <t>Прибирання сходових кліток у житлових будинках</t>
  </si>
  <si>
    <t>Технічне обслуговування внутрішньобудинкових систем:</t>
  </si>
  <si>
    <t>- теплопостачання</t>
  </si>
  <si>
    <t>- гарячого водопостачання</t>
  </si>
  <si>
    <r>
      <t xml:space="preserve">- </t>
    </r>
    <r>
      <rPr>
        <sz val="10"/>
        <color indexed="8"/>
        <rFont val="Times New Roman"/>
        <family val="1"/>
      </rPr>
      <t>холодного водопостачання</t>
    </r>
  </si>
  <si>
    <t>- водовідведення</t>
  </si>
  <si>
    <t>Проведення поточного ремонту</t>
  </si>
  <si>
    <t>Прибирання снігу, посипання піском</t>
  </si>
  <si>
    <t xml:space="preserve">Освітлення місць загального користування </t>
  </si>
  <si>
    <t>Технічне обслуговування лифтів</t>
  </si>
  <si>
    <t>ТАРИФ з ПДВ</t>
  </si>
  <si>
    <t>Економічно обгрунтований тариф 2012 р. з ПДВ</t>
  </si>
  <si>
    <t>Діючий тариф</t>
  </si>
  <si>
    <t>Площа будинку</t>
  </si>
  <si>
    <t>кв.Дружби народів б.15</t>
  </si>
  <si>
    <t>кв.Дружби народів б.16</t>
  </si>
  <si>
    <t>кв.Дружби народів б.17</t>
  </si>
  <si>
    <t>кв.Дружби народів б.18</t>
  </si>
  <si>
    <t>кв.Дружби народів б.19</t>
  </si>
  <si>
    <t>кв.Дружби народів б.20</t>
  </si>
  <si>
    <t>кв.Дружби народів б.21</t>
  </si>
  <si>
    <t>кв.Дружби народів б.22</t>
  </si>
  <si>
    <t>кв.Дружби народів б.23</t>
  </si>
  <si>
    <t>кв.Дружби народів б.24</t>
  </si>
  <si>
    <t>кв.Дружби народів б.25</t>
  </si>
  <si>
    <t>кв.Дружби народів б.26</t>
  </si>
  <si>
    <t>кв.Дружби народів б.27</t>
  </si>
  <si>
    <t>кв.Дружби народів б.28</t>
  </si>
  <si>
    <t>кв.Дружби народів б.33</t>
  </si>
  <si>
    <t>Вул .Автомобіліс-тів, б.35</t>
  </si>
  <si>
    <t>кв.Дружби народів б.36</t>
  </si>
  <si>
    <t>кв.Дружби народів б.37</t>
  </si>
  <si>
    <t>Вул .Автомобіліс-тів, б.40</t>
  </si>
  <si>
    <t>Вул .Автомобіліс-тів, б..40а</t>
  </si>
  <si>
    <t>Вул .Автомобіліс-тів, б.41</t>
  </si>
  <si>
    <t>Вул .Автомобіліс-тів, б.39</t>
  </si>
  <si>
    <t xml:space="preserve">Структура </t>
  </si>
  <si>
    <t xml:space="preserve">економічно обгрунтованих витрат в тарифі на послугу з утримання  будинків і споруд та прибудинкових територій по КП ЛЖЕК№5 </t>
  </si>
  <si>
    <t>кв. Молодіжний,б.2</t>
  </si>
  <si>
    <t>кв. Молодіжний,б.3</t>
  </si>
  <si>
    <t>кв Молодіжний,б.4</t>
  </si>
  <si>
    <t>кв. Молодіжний,б.7</t>
  </si>
  <si>
    <t>кв. Молодіжний,б.9</t>
  </si>
  <si>
    <t>кв Молодіжний,б..13</t>
  </si>
  <si>
    <t>вул.Г.Павлова, б.51</t>
  </si>
  <si>
    <t>вул.Г.Павлова, б.53</t>
  </si>
  <si>
    <t>вул.Южна, б.105</t>
  </si>
  <si>
    <t>вул.Орджоіикідзе, б.126</t>
  </si>
  <si>
    <t>кв.Молодіжний,б.1</t>
  </si>
  <si>
    <t>кв.Ленінського комсомолу, б.1</t>
  </si>
  <si>
    <t>кв.Ленінського комсомолу, б.2</t>
  </si>
  <si>
    <t>кв.Ленінського комсомолу, б.3</t>
  </si>
  <si>
    <t>кв.Ленінського комсомолу, б 4</t>
  </si>
  <si>
    <t>кв.Ленінського комсомолу, б 5</t>
  </si>
  <si>
    <t>кв.Ленінського комсомолу, б.7</t>
  </si>
  <si>
    <t>кв.Ленінського комсомолу, б.9</t>
  </si>
  <si>
    <t>кв.Ленінського комсомолу, б .10</t>
  </si>
  <si>
    <t>кв.Ленінського комсомолу, б 11</t>
  </si>
  <si>
    <t>кв.Ленінського комсомолу, б. 1 2</t>
  </si>
  <si>
    <t>кв.Ленінського комсомолу, б.13</t>
  </si>
  <si>
    <t>кв.Ленінського комсомолу, б.14</t>
  </si>
  <si>
    <t>кв.Ленінського комсомолу, б .15</t>
  </si>
  <si>
    <t>кв.Ленінського комсомолу, б .16</t>
  </si>
  <si>
    <t>кв.Ленінського комсомолу, б.18</t>
  </si>
  <si>
    <t>кв.Ленінського комсомолу, б.19</t>
  </si>
  <si>
    <t>кв.Ленінського комсомолу, б.20</t>
  </si>
  <si>
    <t>кв.Ленінського комсомолу, б. 21</t>
  </si>
  <si>
    <t>кв.Ленінського комсомолу, б .22</t>
  </si>
  <si>
    <t>кв.Ленінського комсомолу, б .23</t>
  </si>
  <si>
    <t>кв.Ленінського комсомолу, б .24</t>
  </si>
  <si>
    <t>кв.Ленінського комсомолу, б.25</t>
  </si>
  <si>
    <t>кв.Ленінського комсомолу, б.27</t>
  </si>
  <si>
    <t>кв.Ленінського комсомолу, б.28</t>
  </si>
  <si>
    <t>кв.Ленінського комсомолу, б .29</t>
  </si>
  <si>
    <t>кв.Ленінського комсомолу, б. 30</t>
  </si>
  <si>
    <t>кв.Ленінського комсомолу, б. 31</t>
  </si>
  <si>
    <t>кв.Ленінського комсомолу, б.32</t>
  </si>
  <si>
    <t>кв.Ленінського комсомолу, б.34</t>
  </si>
  <si>
    <t>кв. Жовтневої революції, б.1</t>
  </si>
  <si>
    <t>кв. Жовтневої революції, б.2</t>
  </si>
  <si>
    <t>кв. Жовтневої революції, б.3</t>
  </si>
  <si>
    <t>кв. Жовтневої революції, б.4</t>
  </si>
  <si>
    <t>кв. Жовтневої революції, б.5</t>
  </si>
  <si>
    <t>кв. Жовтневої революції, б.6</t>
  </si>
  <si>
    <t>кв. Жовтневої революції, б. 7</t>
  </si>
  <si>
    <t>кв. Жовтневої революції, б.8</t>
  </si>
  <si>
    <t>кв. Жовтневої революції, б.9</t>
  </si>
  <si>
    <t>кв. Жовтневої революції, б.10</t>
  </si>
  <si>
    <t>кв. Жовтневої революції, б.11</t>
  </si>
  <si>
    <t>кв. Жовтневої революції, б.12</t>
  </si>
  <si>
    <t>кв. Жовтневої революції, б.13</t>
  </si>
  <si>
    <t>кв. Жовтневої революції, б.14</t>
  </si>
  <si>
    <t>кв. Жовтневої революції, б.15</t>
  </si>
  <si>
    <t>кв. Жовтневої революції, б.16</t>
  </si>
  <si>
    <t>кв. Жовтневої революції, б.18</t>
  </si>
  <si>
    <t>кв. Жовтневої революції, б.20</t>
  </si>
  <si>
    <t>кв. Жовтневої революції, б.22</t>
  </si>
  <si>
    <t>кв. Жовтневої революції, б.23</t>
  </si>
  <si>
    <t>кв. Жовтневої революції, б.25</t>
  </si>
  <si>
    <t>кв. Жовтневої революції, б.26</t>
  </si>
  <si>
    <t>кв. Жовтневої революції, б.27</t>
  </si>
  <si>
    <t>кв. Жовтневої революції, б.28</t>
  </si>
  <si>
    <t>кв. Жовтневої революції, б.30</t>
  </si>
  <si>
    <t>кв. Жовтневої революції, б.31</t>
  </si>
  <si>
    <t>кв. Жовтневої революції, б.32</t>
  </si>
  <si>
    <t>кв. Жовтневої революції, б. 33</t>
  </si>
  <si>
    <t>кв. Жовтневої революції, б.34</t>
  </si>
  <si>
    <t>кв. Жовтневої революції, б.35</t>
  </si>
  <si>
    <t>кв. Жовтневої революції, б.36</t>
  </si>
  <si>
    <t>кв. Жовтневої революції, б.37</t>
  </si>
  <si>
    <t>кв. Жовтневої революції, б.38 а</t>
  </si>
  <si>
    <t>кв. Жовтневої революції, б.38</t>
  </si>
  <si>
    <t>кв. Жовтневої революції, б 39</t>
  </si>
  <si>
    <t>кв.40 років Перемоги, б.1</t>
  </si>
  <si>
    <t>кв.40 років Перемоги, б.2</t>
  </si>
  <si>
    <t>кв.40 років Перемоги, б.3</t>
  </si>
  <si>
    <t>кв.40 років Перемоги, б.4</t>
  </si>
  <si>
    <t>кв.40 років Перемоги, б.5</t>
  </si>
  <si>
    <t>кв.40 років Перемоги, б. 6</t>
  </si>
  <si>
    <t>кв.40 років Перемоги, б.7</t>
  </si>
  <si>
    <t>кв.40 років Перемоги, б. 8</t>
  </si>
  <si>
    <t>кв.40 років Перемоги, б.9</t>
  </si>
  <si>
    <t>кв.40 років Перемоги, б.10</t>
  </si>
  <si>
    <t>кв.40 років Перемоги, б.11</t>
  </si>
  <si>
    <t>кв.40 років Перемоги, б.12</t>
  </si>
  <si>
    <t>кв.40 років Перемоги, б.13</t>
  </si>
  <si>
    <t>кв.40 років Перемоги, б.14</t>
  </si>
  <si>
    <t>кв.40 років Перемоги, б.15</t>
  </si>
  <si>
    <t>кв.40 років Перемоги, б.16</t>
  </si>
  <si>
    <t>кв.40 років Перемоги, б.17</t>
  </si>
  <si>
    <r>
      <t xml:space="preserve">від " </t>
    </r>
    <r>
      <rPr>
        <u val="single"/>
        <sz val="14"/>
        <color indexed="8"/>
        <rFont val="Times New Roman"/>
        <family val="1"/>
      </rPr>
      <t xml:space="preserve">07 </t>
    </r>
    <r>
      <rPr>
        <sz val="14"/>
        <color indexed="8"/>
        <rFont val="Times New Roman"/>
        <family val="1"/>
      </rPr>
      <t xml:space="preserve">"  </t>
    </r>
    <r>
      <rPr>
        <u val="single"/>
        <sz val="14"/>
        <color indexed="8"/>
        <rFont val="Times New Roman"/>
        <family val="1"/>
      </rPr>
      <t xml:space="preserve">07 </t>
    </r>
    <r>
      <rPr>
        <sz val="14"/>
        <color indexed="8"/>
        <rFont val="Times New Roman"/>
        <family val="1"/>
      </rPr>
      <t xml:space="preserve"> 2015 р. № </t>
    </r>
    <r>
      <rPr>
        <u val="single"/>
        <sz val="14"/>
        <color indexed="8"/>
        <rFont val="Times New Roman"/>
        <family val="1"/>
      </rPr>
      <t>214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</si>
</sst>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#,##0.000"/>
    <numFmt numFmtId="167" formatCode="0.0000"/>
    <numFmt numFmtId="168" formatCode="0.000000"/>
    <numFmt numFmtId="169" formatCode="_-* #,##0.00\ _₽_-;\-* #,##0.00\ _₽_-;_-* &quot;-&quot;??\ _₽_-;_-@_-"/>
    <numFmt numFmtId="170" formatCode="_-* #,##0.000\ _₽_-;\-* #,##0.000\ _₽_-;_-* &quot;-&quot;???\ _₽_-;_-@_-"/>
    <numFmt numFmtId="171" formatCode="#,##0_ ;\-#,##0\ "/>
  </numFmts>
  <fonts count="39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3" fillId="0" borderId="0" xfId="58" applyFont="1" applyAlignment="1">
      <alignment vertical="center" wrapText="1"/>
      <protection/>
    </xf>
    <xf numFmtId="0" fontId="4" fillId="0" borderId="0" xfId="58" applyFont="1" applyAlignment="1">
      <alignment vertical="center"/>
      <protection/>
    </xf>
    <xf numFmtId="0" fontId="5" fillId="0" borderId="0" xfId="58" applyFont="1" applyAlignment="1">
      <alignment horizontal="center" vertical="center" wrapText="1"/>
      <protection/>
    </xf>
    <xf numFmtId="0" fontId="6" fillId="0" borderId="0" xfId="58" applyFont="1" applyAlignment="1">
      <alignment/>
      <protection/>
    </xf>
    <xf numFmtId="0" fontId="7" fillId="0" borderId="0" xfId="58" applyFont="1" applyAlignment="1">
      <alignment/>
      <protection/>
    </xf>
    <xf numFmtId="0" fontId="8" fillId="0" borderId="0" xfId="58" applyFont="1">
      <alignment/>
      <protection/>
    </xf>
    <xf numFmtId="0" fontId="3" fillId="0" borderId="10" xfId="58" applyFont="1" applyBorder="1" applyAlignment="1">
      <alignment vertical="center" wrapText="1"/>
      <protection/>
    </xf>
    <xf numFmtId="0" fontId="9" fillId="0" borderId="11" xfId="58" applyFont="1" applyBorder="1" applyAlignment="1">
      <alignment horizontal="center" vertical="center" wrapText="1"/>
      <protection/>
    </xf>
    <xf numFmtId="0" fontId="9" fillId="24" borderId="12" xfId="58" applyFont="1" applyFill="1" applyBorder="1" applyAlignment="1">
      <alignment horizontal="center" vertical="center" textRotation="90" wrapText="1"/>
      <protection/>
    </xf>
    <xf numFmtId="0" fontId="9" fillId="0" borderId="0" xfId="58" applyFont="1" applyAlignment="1">
      <alignment horizontal="center" vertical="center" wrapText="1"/>
      <protection/>
    </xf>
    <xf numFmtId="0" fontId="9" fillId="0" borderId="13" xfId="58" applyFont="1" applyBorder="1" applyAlignment="1">
      <alignment horizontal="center" vertical="center" wrapText="1"/>
      <protection/>
    </xf>
    <xf numFmtId="0" fontId="9" fillId="24" borderId="14" xfId="58" applyFont="1" applyFill="1" applyBorder="1" applyAlignment="1">
      <alignment horizontal="center" vertical="center" textRotation="90" wrapText="1"/>
      <protection/>
    </xf>
    <xf numFmtId="0" fontId="9" fillId="24" borderId="15" xfId="58" applyNumberFormat="1" applyFont="1" applyFill="1" applyBorder="1" applyAlignment="1" applyProtection="1">
      <alignment horizontal="center" vertical="center" wrapText="1"/>
      <protection/>
    </xf>
    <xf numFmtId="0" fontId="9" fillId="0" borderId="15" xfId="58" applyFont="1" applyBorder="1" applyAlignment="1">
      <alignment vertical="top" wrapText="1"/>
      <protection/>
    </xf>
    <xf numFmtId="1" fontId="9" fillId="0" borderId="15" xfId="58" applyNumberFormat="1" applyFont="1" applyBorder="1" applyAlignment="1">
      <alignment horizontal="center" vertical="top" wrapText="1"/>
      <protection/>
    </xf>
    <xf numFmtId="0" fontId="9" fillId="0" borderId="15" xfId="58" applyFont="1" applyBorder="1" applyAlignment="1">
      <alignment horizontal="center" vertical="center" wrapText="1"/>
      <protection/>
    </xf>
    <xf numFmtId="164" fontId="9" fillId="0" borderId="15" xfId="58" applyNumberFormat="1" applyFont="1" applyBorder="1" applyAlignment="1">
      <alignment horizontal="center" vertical="top" wrapText="1"/>
      <protection/>
    </xf>
    <xf numFmtId="0" fontId="9" fillId="0" borderId="15" xfId="58" applyNumberFormat="1" applyFont="1" applyFill="1" applyBorder="1" applyAlignment="1" applyProtection="1">
      <alignment horizontal="center" vertical="center" wrapText="1"/>
      <protection/>
    </xf>
    <xf numFmtId="0" fontId="9" fillId="0" borderId="16" xfId="58" applyFont="1" applyBorder="1" applyAlignment="1">
      <alignment vertical="top" wrapText="1"/>
      <protection/>
    </xf>
    <xf numFmtId="0" fontId="9" fillId="0" borderId="15" xfId="58" applyFont="1" applyBorder="1" applyAlignment="1">
      <alignment horizontal="center" vertical="center"/>
      <protection/>
    </xf>
    <xf numFmtId="0" fontId="9" fillId="0" borderId="15" xfId="58" applyFont="1" applyBorder="1" applyAlignment="1">
      <alignment horizontal="center" vertical="top" wrapText="1"/>
      <protection/>
    </xf>
    <xf numFmtId="0" fontId="9" fillId="0" borderId="0" xfId="58" applyFont="1">
      <alignment/>
      <protection/>
    </xf>
    <xf numFmtId="0" fontId="9" fillId="0" borderId="15" xfId="58" applyNumberFormat="1" applyFont="1" applyFill="1" applyBorder="1" applyAlignment="1" applyProtection="1">
      <alignment horizontal="center" vertical="center"/>
      <protection/>
    </xf>
    <xf numFmtId="0" fontId="9" fillId="0" borderId="0" xfId="58" applyFont="1" applyAlignment="1">
      <alignment horizontal="center"/>
      <protection/>
    </xf>
    <xf numFmtId="164" fontId="9" fillId="0" borderId="15" xfId="58" applyNumberFormat="1" applyFont="1" applyBorder="1" applyAlignment="1">
      <alignment horizontal="center" vertical="center" wrapText="1"/>
      <protection/>
    </xf>
    <xf numFmtId="1" fontId="9" fillId="0" borderId="0" xfId="58" applyNumberFormat="1" applyFont="1" applyBorder="1" applyAlignment="1">
      <alignment horizontal="center" vertical="top" wrapText="1"/>
      <protection/>
    </xf>
    <xf numFmtId="0" fontId="9" fillId="0" borderId="16" xfId="58" applyFont="1" applyBorder="1" applyAlignment="1">
      <alignment horizontal="center" vertical="center" wrapText="1"/>
      <protection/>
    </xf>
    <xf numFmtId="0" fontId="9" fillId="24" borderId="15" xfId="58" applyFont="1" applyFill="1" applyBorder="1" applyAlignment="1">
      <alignment horizontal="center" vertical="center" wrapText="1"/>
      <protection/>
    </xf>
    <xf numFmtId="0" fontId="9" fillId="0" borderId="17" xfId="58" applyFont="1" applyBorder="1" applyAlignment="1">
      <alignment vertical="top" wrapText="1"/>
      <protection/>
    </xf>
    <xf numFmtId="0" fontId="9" fillId="0" borderId="11" xfId="58" applyFont="1" applyBorder="1" applyAlignment="1">
      <alignment horizontal="center" vertical="top" wrapText="1"/>
      <protection/>
    </xf>
    <xf numFmtId="0" fontId="9" fillId="0" borderId="18" xfId="58" applyFont="1" applyBorder="1" applyAlignment="1">
      <alignment vertical="top" wrapText="1"/>
      <protection/>
    </xf>
    <xf numFmtId="0" fontId="9" fillId="0" borderId="19" xfId="58" applyFont="1" applyBorder="1" applyAlignment="1">
      <alignment vertical="top" wrapText="1"/>
      <protection/>
    </xf>
    <xf numFmtId="0" fontId="9" fillId="0" borderId="0" xfId="58" applyFont="1" applyBorder="1" applyAlignment="1">
      <alignment horizontal="center" vertical="center" wrapText="1"/>
      <protection/>
    </xf>
    <xf numFmtId="0" fontId="9" fillId="0" borderId="15" xfId="58" applyFont="1" applyBorder="1" applyAlignment="1">
      <alignment horizontal="center"/>
      <protection/>
    </xf>
    <xf numFmtId="0" fontId="9" fillId="0" borderId="13" xfId="58" applyFont="1" applyBorder="1" applyAlignment="1">
      <alignment horizontal="center"/>
      <protection/>
    </xf>
    <xf numFmtId="1" fontId="9" fillId="24" borderId="2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ill="1">
      <alignment/>
      <protection/>
    </xf>
    <xf numFmtId="0" fontId="9" fillId="0" borderId="0" xfId="59" applyNumberFormat="1" applyFont="1" applyFill="1" applyBorder="1" applyAlignment="1" applyProtection="1">
      <alignment horizontal="center" vertical="center" wrapText="1"/>
      <protection/>
    </xf>
    <xf numFmtId="0" fontId="11" fillId="0" borderId="13" xfId="59" applyNumberFormat="1" applyFont="1" applyFill="1" applyBorder="1" applyAlignment="1" applyProtection="1">
      <alignment horizontal="center" vertical="top" wrapText="1"/>
      <protection/>
    </xf>
    <xf numFmtId="0" fontId="9" fillId="0" borderId="21" xfId="59" applyNumberFormat="1" applyFont="1" applyFill="1" applyBorder="1" applyAlignment="1" applyProtection="1">
      <alignment horizontal="center" vertical="center" wrapText="1"/>
      <protection/>
    </xf>
    <xf numFmtId="0" fontId="9" fillId="0" borderId="13" xfId="59" applyNumberFormat="1" applyFont="1" applyFill="1" applyBorder="1" applyAlignment="1" applyProtection="1">
      <alignment horizontal="center" vertical="center" wrapText="1"/>
      <protection/>
    </xf>
    <xf numFmtId="164" fontId="9" fillId="0" borderId="13" xfId="59" applyNumberFormat="1" applyFont="1" applyFill="1" applyBorder="1" applyAlignment="1" applyProtection="1">
      <alignment horizontal="center" vertical="center" wrapText="1"/>
      <protection/>
    </xf>
    <xf numFmtId="164" fontId="12" fillId="0" borderId="13" xfId="59" applyNumberFormat="1" applyFont="1" applyFill="1" applyBorder="1" applyAlignment="1" applyProtection="1">
      <alignment horizontal="center" vertical="center" wrapText="1"/>
      <protection/>
    </xf>
    <xf numFmtId="49" fontId="9" fillId="0" borderId="21" xfId="59" applyNumberFormat="1" applyFont="1" applyFill="1" applyBorder="1" applyAlignment="1" applyProtection="1">
      <alignment horizontal="center" vertical="center" wrapText="1"/>
      <protection/>
    </xf>
    <xf numFmtId="49" fontId="9" fillId="0" borderId="13" xfId="59" applyNumberFormat="1" applyFont="1" applyFill="1" applyBorder="1" applyAlignment="1" applyProtection="1">
      <alignment horizontal="center" vertical="center" wrapText="1"/>
      <protection/>
    </xf>
    <xf numFmtId="1" fontId="9" fillId="0" borderId="22" xfId="59" applyNumberFormat="1" applyFont="1" applyFill="1" applyBorder="1" applyAlignment="1" applyProtection="1">
      <alignment horizontal="center" vertical="center" wrapText="1"/>
      <protection/>
    </xf>
    <xf numFmtId="0" fontId="9" fillId="0" borderId="15" xfId="59" applyNumberFormat="1" applyFont="1" applyFill="1" applyBorder="1" applyAlignment="1" applyProtection="1">
      <alignment horizontal="left" vertical="center" wrapText="1"/>
      <protection/>
    </xf>
    <xf numFmtId="0" fontId="9" fillId="0" borderId="15" xfId="59" applyNumberFormat="1" applyFont="1" applyFill="1" applyBorder="1" applyAlignment="1" applyProtection="1">
      <alignment horizontal="center" vertical="center" wrapText="1"/>
      <protection/>
    </xf>
    <xf numFmtId="0" fontId="9" fillId="0" borderId="15" xfId="59" applyNumberFormat="1" applyFont="1" applyFill="1" applyBorder="1" applyAlignment="1" applyProtection="1">
      <alignment/>
      <protection/>
    </xf>
    <xf numFmtId="166" fontId="9" fillId="0" borderId="15" xfId="59" applyNumberFormat="1" applyFont="1" applyFill="1" applyBorder="1" applyAlignment="1" applyProtection="1">
      <alignment/>
      <protection/>
    </xf>
    <xf numFmtId="0" fontId="9" fillId="0" borderId="0" xfId="59" applyNumberFormat="1" applyFont="1" applyFill="1" applyBorder="1" applyAlignment="1" applyProtection="1">
      <alignment/>
      <protection/>
    </xf>
    <xf numFmtId="0" fontId="9" fillId="0" borderId="15" xfId="59" applyNumberFormat="1" applyFont="1" applyFill="1" applyBorder="1" applyAlignment="1" applyProtection="1">
      <alignment horizontal="left" vertical="center"/>
      <protection/>
    </xf>
    <xf numFmtId="0" fontId="11" fillId="0" borderId="15" xfId="59" applyNumberFormat="1" applyFont="1" applyFill="1" applyBorder="1" applyAlignment="1" applyProtection="1">
      <alignment horizontal="left" vertical="center" wrapText="1"/>
      <protection/>
    </xf>
    <xf numFmtId="0" fontId="13" fillId="0" borderId="0" xfId="60" applyFont="1" applyAlignment="1">
      <alignment vertical="center"/>
      <protection/>
    </xf>
    <xf numFmtId="0" fontId="13" fillId="0" borderId="0" xfId="60" applyFont="1" applyAlignment="1">
      <alignment horizontal="center"/>
      <protection/>
    </xf>
    <xf numFmtId="0" fontId="8" fillId="0" borderId="0" xfId="60" applyFont="1">
      <alignment/>
      <protection/>
    </xf>
    <xf numFmtId="0" fontId="13" fillId="0" borderId="10" xfId="60" applyFont="1" applyBorder="1" applyAlignment="1">
      <alignment horizontal="center"/>
      <protection/>
    </xf>
    <xf numFmtId="0" fontId="14" fillId="0" borderId="0" xfId="60" applyFont="1">
      <alignment/>
      <protection/>
    </xf>
    <xf numFmtId="164" fontId="9" fillId="0" borderId="15" xfId="60" applyNumberFormat="1" applyFont="1" applyFill="1" applyBorder="1" applyAlignment="1" applyProtection="1">
      <alignment horizontal="center" vertical="center" wrapText="1"/>
      <protection/>
    </xf>
    <xf numFmtId="0" fontId="8" fillId="0" borderId="15" xfId="60" applyFont="1" applyBorder="1" applyAlignment="1">
      <alignment horizontal="center" vertical="center" wrapText="1"/>
      <protection/>
    </xf>
    <xf numFmtId="0" fontId="8" fillId="0" borderId="15" xfId="60" applyFont="1" applyFill="1" applyBorder="1" applyAlignment="1">
      <alignment horizontal="center" vertical="center" wrapText="1"/>
      <protection/>
    </xf>
    <xf numFmtId="0" fontId="9" fillId="0" borderId="15" xfId="60" applyFont="1" applyBorder="1" applyAlignment="1">
      <alignment horizontal="center" vertical="center" wrapText="1"/>
      <protection/>
    </xf>
    <xf numFmtId="0" fontId="9" fillId="0" borderId="15" xfId="60" applyFont="1" applyBorder="1" applyAlignment="1">
      <alignment vertical="top" wrapText="1"/>
      <protection/>
    </xf>
    <xf numFmtId="0" fontId="9" fillId="0" borderId="15" xfId="60" applyFont="1" applyBorder="1" applyAlignment="1">
      <alignment horizontal="center" vertical="top" wrapText="1"/>
      <protection/>
    </xf>
    <xf numFmtId="164" fontId="9" fillId="0" borderId="15" xfId="60" applyNumberFormat="1" applyFont="1" applyBorder="1" applyAlignment="1">
      <alignment horizontal="center" vertical="top" wrapText="1"/>
      <protection/>
    </xf>
    <xf numFmtId="165" fontId="9" fillId="0" borderId="15" xfId="60" applyNumberFormat="1" applyFont="1" applyBorder="1" applyAlignment="1">
      <alignment horizontal="center" vertical="top" wrapText="1"/>
      <protection/>
    </xf>
    <xf numFmtId="1" fontId="9" fillId="0" borderId="15" xfId="60" applyNumberFormat="1" applyFont="1" applyBorder="1" applyAlignment="1">
      <alignment horizontal="center" vertical="top" wrapText="1"/>
      <protection/>
    </xf>
    <xf numFmtId="164" fontId="12" fillId="0" borderId="15" xfId="60" applyNumberFormat="1" applyFont="1" applyBorder="1" applyAlignment="1">
      <alignment horizontal="center" vertical="top" wrapText="1"/>
      <protection/>
    </xf>
    <xf numFmtId="167" fontId="9" fillId="0" borderId="15" xfId="60" applyNumberFormat="1" applyFont="1" applyBorder="1" applyAlignment="1">
      <alignment horizontal="center" vertical="top" wrapText="1"/>
      <protection/>
    </xf>
    <xf numFmtId="167" fontId="9" fillId="0" borderId="0" xfId="60" applyNumberFormat="1" applyFont="1" applyFill="1" applyBorder="1" applyAlignment="1">
      <alignment vertical="top" wrapText="1"/>
      <protection/>
    </xf>
    <xf numFmtId="0" fontId="9" fillId="0" borderId="11" xfId="60" applyFont="1" applyBorder="1" applyAlignment="1">
      <alignment horizontal="center" vertical="center" wrapText="1"/>
      <protection/>
    </xf>
    <xf numFmtId="0" fontId="14" fillId="0" borderId="13" xfId="60" applyFont="1" applyBorder="1" applyAlignment="1">
      <alignment horizontal="center" vertical="center" wrapText="1"/>
      <protection/>
    </xf>
    <xf numFmtId="168" fontId="9" fillId="0" borderId="15" xfId="60" applyNumberFormat="1" applyFont="1" applyBorder="1" applyAlignment="1">
      <alignment horizontal="center" vertical="top" wrapText="1"/>
      <protection/>
    </xf>
    <xf numFmtId="168" fontId="14" fillId="0" borderId="0" xfId="60" applyNumberFormat="1" applyFont="1">
      <alignment/>
      <protection/>
    </xf>
    <xf numFmtId="0" fontId="9" fillId="0" borderId="15" xfId="60" applyFont="1" applyFill="1" applyBorder="1" applyAlignment="1">
      <alignment horizontal="center" vertical="center" wrapText="1"/>
      <protection/>
    </xf>
    <xf numFmtId="0" fontId="9" fillId="0" borderId="15" xfId="60" applyFont="1" applyFill="1" applyBorder="1" applyAlignment="1">
      <alignment vertical="top" wrapText="1"/>
      <protection/>
    </xf>
    <xf numFmtId="0" fontId="9" fillId="0" borderId="15" xfId="60" applyFont="1" applyFill="1" applyBorder="1" applyAlignment="1">
      <alignment horizontal="center" vertical="top" wrapText="1"/>
      <protection/>
    </xf>
    <xf numFmtId="164" fontId="9" fillId="0" borderId="15" xfId="60" applyNumberFormat="1" applyFont="1" applyFill="1" applyBorder="1" applyAlignment="1">
      <alignment horizontal="center" vertical="top" wrapText="1"/>
      <protection/>
    </xf>
    <xf numFmtId="165" fontId="9" fillId="0" borderId="15" xfId="60" applyNumberFormat="1" applyFont="1" applyFill="1" applyBorder="1" applyAlignment="1">
      <alignment horizontal="center" vertical="top" wrapText="1"/>
      <protection/>
    </xf>
    <xf numFmtId="168" fontId="9" fillId="0" borderId="15" xfId="60" applyNumberFormat="1" applyFont="1" applyFill="1" applyBorder="1" applyAlignment="1">
      <alignment horizontal="center" vertical="top" wrapText="1"/>
      <protection/>
    </xf>
    <xf numFmtId="0" fontId="9" fillId="0" borderId="11" xfId="60" applyFont="1" applyBorder="1" applyAlignment="1">
      <alignment horizontal="left" vertical="center" wrapText="1"/>
      <protection/>
    </xf>
    <xf numFmtId="0" fontId="9" fillId="0" borderId="15" xfId="60" applyFont="1" applyBorder="1" applyAlignment="1">
      <alignment horizontal="left" vertical="center" wrapText="1"/>
      <protection/>
    </xf>
    <xf numFmtId="0" fontId="9" fillId="0" borderId="11" xfId="60" applyFont="1" applyBorder="1" applyAlignment="1">
      <alignment vertical="top" wrapText="1"/>
      <protection/>
    </xf>
    <xf numFmtId="0" fontId="9" fillId="0" borderId="11" xfId="60" applyFont="1" applyBorder="1" applyAlignment="1">
      <alignment horizontal="center" vertical="top" wrapText="1"/>
      <protection/>
    </xf>
    <xf numFmtId="164" fontId="9" fillId="0" borderId="11" xfId="60" applyNumberFormat="1" applyFont="1" applyBorder="1" applyAlignment="1">
      <alignment horizontal="center" vertical="top" wrapText="1"/>
      <protection/>
    </xf>
    <xf numFmtId="165" fontId="9" fillId="0" borderId="11" xfId="60" applyNumberFormat="1" applyFont="1" applyBorder="1" applyAlignment="1">
      <alignment horizontal="center" vertical="top" wrapText="1"/>
      <protection/>
    </xf>
    <xf numFmtId="168" fontId="9" fillId="0" borderId="11" xfId="60" applyNumberFormat="1" applyFont="1" applyBorder="1" applyAlignment="1">
      <alignment horizontal="center" vertical="top" wrapText="1"/>
      <protection/>
    </xf>
    <xf numFmtId="164" fontId="12" fillId="0" borderId="11" xfId="60" applyNumberFormat="1" applyFont="1" applyBorder="1" applyAlignment="1">
      <alignment horizontal="center" vertical="top" wrapText="1"/>
      <protection/>
    </xf>
    <xf numFmtId="0" fontId="9" fillId="0" borderId="20" xfId="60" applyFont="1" applyBorder="1" applyAlignment="1">
      <alignment horizontal="center" vertical="center" wrapText="1"/>
      <protection/>
    </xf>
    <xf numFmtId="0" fontId="14" fillId="0" borderId="18" xfId="60" applyFont="1" applyBorder="1">
      <alignment/>
      <protection/>
    </xf>
    <xf numFmtId="0" fontId="9" fillId="0" borderId="0" xfId="60" applyFont="1" applyAlignment="1">
      <alignment horizontal="center" vertical="center"/>
      <protection/>
    </xf>
    <xf numFmtId="0" fontId="1" fillId="0" borderId="0" xfId="60">
      <alignment/>
      <protection/>
    </xf>
    <xf numFmtId="0" fontId="1" fillId="0" borderId="0" xfId="61">
      <alignment/>
      <protection/>
    </xf>
    <xf numFmtId="0" fontId="16" fillId="24" borderId="15" xfId="58" applyFont="1" applyFill="1" applyBorder="1" applyAlignment="1">
      <alignment vertical="center" wrapText="1"/>
      <protection/>
    </xf>
    <xf numFmtId="0" fontId="16" fillId="24" borderId="15" xfId="58" applyFont="1" applyFill="1" applyBorder="1" applyAlignment="1">
      <alignment horizontal="center" vertical="center" wrapText="1"/>
      <protection/>
    </xf>
    <xf numFmtId="49" fontId="16" fillId="24" borderId="15" xfId="58" applyNumberFormat="1" applyFont="1" applyFill="1" applyBorder="1" applyAlignment="1">
      <alignment horizontal="center" vertical="center" wrapText="1"/>
      <protection/>
    </xf>
    <xf numFmtId="49" fontId="16" fillId="24" borderId="13" xfId="58" applyNumberFormat="1" applyFont="1" applyFill="1" applyBorder="1" applyAlignment="1">
      <alignment horizontal="center" vertical="center" wrapText="1"/>
      <protection/>
    </xf>
    <xf numFmtId="49" fontId="16" fillId="24" borderId="14" xfId="58" applyNumberFormat="1" applyFont="1" applyFill="1" applyBorder="1" applyAlignment="1">
      <alignment horizontal="center" vertical="center" wrapText="1"/>
      <protection/>
    </xf>
    <xf numFmtId="49" fontId="17" fillId="24" borderId="13" xfId="61" applyNumberFormat="1" applyFont="1" applyFill="1" applyBorder="1" applyAlignment="1">
      <alignment horizontal="center" vertical="center" wrapText="1"/>
      <protection/>
    </xf>
    <xf numFmtId="0" fontId="16" fillId="24" borderId="15" xfId="58" applyNumberFormat="1" applyFont="1" applyFill="1" applyBorder="1" applyAlignment="1" applyProtection="1">
      <alignment horizontal="center" vertical="center" wrapText="1"/>
      <protection/>
    </xf>
    <xf numFmtId="1" fontId="9" fillId="24" borderId="15" xfId="58" applyNumberFormat="1" applyFont="1" applyFill="1" applyBorder="1" applyAlignment="1" applyProtection="1">
      <alignment horizontal="center" vertical="center" wrapText="1"/>
      <protection/>
    </xf>
    <xf numFmtId="169" fontId="9" fillId="24" borderId="15" xfId="58" applyNumberFormat="1" applyFont="1" applyFill="1" applyBorder="1" applyAlignment="1">
      <alignment horizontal="left" vertical="center" wrapText="1"/>
      <protection/>
    </xf>
    <xf numFmtId="164" fontId="9" fillId="24" borderId="15" xfId="58" applyNumberFormat="1" applyFont="1" applyFill="1" applyBorder="1" applyAlignment="1">
      <alignment horizontal="center" vertical="center" wrapText="1"/>
      <protection/>
    </xf>
    <xf numFmtId="0" fontId="9" fillId="24" borderId="11" xfId="58" applyNumberFormat="1" applyFont="1" applyFill="1" applyBorder="1" applyAlignment="1" applyProtection="1">
      <alignment horizontal="center" vertical="center" wrapText="1"/>
      <protection/>
    </xf>
    <xf numFmtId="1" fontId="9" fillId="24" borderId="12" xfId="58" applyNumberFormat="1" applyFont="1" applyFill="1" applyBorder="1" applyAlignment="1" applyProtection="1">
      <alignment horizontal="center" vertical="center" wrapText="1"/>
      <protection/>
    </xf>
    <xf numFmtId="0" fontId="8" fillId="24" borderId="15" xfId="58" applyFont="1" applyFill="1" applyBorder="1" applyAlignment="1">
      <alignment horizontal="center"/>
      <protection/>
    </xf>
    <xf numFmtId="0" fontId="8" fillId="24" borderId="11" xfId="58" applyFont="1" applyFill="1" applyBorder="1" applyAlignment="1">
      <alignment horizontal="center"/>
      <protection/>
    </xf>
    <xf numFmtId="0" fontId="8" fillId="0" borderId="15" xfId="61" applyFont="1" applyBorder="1" applyAlignment="1">
      <alignment horizontal="center"/>
      <protection/>
    </xf>
    <xf numFmtId="0" fontId="8" fillId="24" borderId="20" xfId="58" applyFont="1" applyFill="1" applyBorder="1" applyAlignment="1">
      <alignment horizontal="center"/>
      <protection/>
    </xf>
    <xf numFmtId="170" fontId="9" fillId="24" borderId="15" xfId="58" applyNumberFormat="1" applyFont="1" applyFill="1" applyBorder="1" applyAlignment="1">
      <alignment horizontal="left" vertical="center" wrapText="1"/>
      <protection/>
    </xf>
    <xf numFmtId="0" fontId="8" fillId="0" borderId="11" xfId="61" applyFont="1" applyBorder="1" applyAlignment="1">
      <alignment horizontal="center"/>
      <protection/>
    </xf>
    <xf numFmtId="171" fontId="9" fillId="0" borderId="15" xfId="61" applyNumberFormat="1" applyFont="1" applyBorder="1" applyAlignment="1">
      <alignment horizontal="center" vertical="center" wrapText="1"/>
      <protection/>
    </xf>
    <xf numFmtId="0" fontId="9" fillId="24" borderId="0" xfId="58" applyFont="1" applyFill="1" applyBorder="1" applyAlignment="1">
      <alignment/>
      <protection/>
    </xf>
    <xf numFmtId="0" fontId="9" fillId="24" borderId="0" xfId="58" applyFont="1" applyFill="1">
      <alignment/>
      <protection/>
    </xf>
    <xf numFmtId="0" fontId="9" fillId="24" borderId="0" xfId="58" applyFont="1" applyFill="1" applyAlignment="1">
      <alignment horizontal="center"/>
      <protection/>
    </xf>
    <xf numFmtId="0" fontId="9" fillId="24" borderId="0" xfId="58" applyFont="1" applyFill="1" applyAlignment="1">
      <alignment horizontal="left"/>
      <protection/>
    </xf>
    <xf numFmtId="0" fontId="9" fillId="24" borderId="0" xfId="58" applyNumberFormat="1" applyFont="1" applyFill="1" applyBorder="1" applyAlignment="1" applyProtection="1">
      <alignment horizontal="center"/>
      <protection/>
    </xf>
    <xf numFmtId="0" fontId="9" fillId="24" borderId="0" xfId="58" applyNumberFormat="1" applyFont="1" applyFill="1" applyBorder="1" applyAlignment="1" applyProtection="1">
      <alignment horizontal="left"/>
      <protection/>
    </xf>
    <xf numFmtId="0" fontId="16" fillId="0" borderId="0" xfId="58" applyNumberFormat="1" applyFont="1" applyFill="1" applyBorder="1" applyAlignment="1" applyProtection="1">
      <alignment horizontal="left"/>
      <protection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vertical="center"/>
    </xf>
    <xf numFmtId="0" fontId="8" fillId="0" borderId="26" xfId="0" applyFont="1" applyBorder="1" applyAlignment="1">
      <alignment horizontal="right" vertical="center"/>
    </xf>
    <xf numFmtId="0" fontId="8" fillId="0" borderId="2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6" xfId="0" applyFont="1" applyBorder="1" applyAlignment="1">
      <alignment horizontal="right" vertical="center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19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26" xfId="0" applyFont="1" applyBorder="1" applyAlignment="1">
      <alignment horizontal="right" vertical="center"/>
    </xf>
    <xf numFmtId="0" fontId="20" fillId="0" borderId="26" xfId="0" applyFont="1" applyBorder="1" applyAlignment="1">
      <alignment vertical="center"/>
    </xf>
    <xf numFmtId="164" fontId="11" fillId="0" borderId="29" xfId="59" applyNumberFormat="1" applyFont="1" applyFill="1" applyBorder="1" applyAlignment="1" applyProtection="1">
      <alignment horizontal="center" vertical="center" textRotation="90" wrapText="1"/>
      <protection/>
    </xf>
    <xf numFmtId="164" fontId="11" fillId="0" borderId="13" xfId="59" applyNumberFormat="1" applyFont="1" applyFill="1" applyBorder="1" applyAlignment="1" applyProtection="1">
      <alignment horizontal="center" vertical="center" textRotation="90" wrapText="1"/>
      <protection/>
    </xf>
    <xf numFmtId="164" fontId="12" fillId="0" borderId="11" xfId="59" applyNumberFormat="1" applyFont="1" applyFill="1" applyBorder="1" applyAlignment="1" applyProtection="1">
      <alignment horizontal="center" vertical="center" wrapText="1"/>
      <protection/>
    </xf>
    <xf numFmtId="164" fontId="12" fillId="0" borderId="29" xfId="59" applyNumberFormat="1" applyFont="1" applyFill="1" applyBorder="1" applyAlignment="1" applyProtection="1">
      <alignment horizontal="center" vertical="center" wrapText="1"/>
      <protection/>
    </xf>
    <xf numFmtId="164" fontId="12" fillId="0" borderId="13" xfId="59" applyNumberFormat="1" applyFont="1" applyFill="1" applyBorder="1" applyAlignment="1" applyProtection="1">
      <alignment horizontal="center" vertical="center" wrapText="1"/>
      <protection/>
    </xf>
    <xf numFmtId="0" fontId="9" fillId="0" borderId="29" xfId="59" applyNumberFormat="1" applyFont="1" applyFill="1" applyBorder="1" applyAlignment="1" applyProtection="1">
      <alignment horizontal="center" vertical="center" wrapText="1"/>
      <protection/>
    </xf>
    <xf numFmtId="0" fontId="9" fillId="0" borderId="13" xfId="59" applyNumberFormat="1" applyFont="1" applyFill="1" applyBorder="1" applyAlignment="1" applyProtection="1">
      <alignment horizontal="center" vertical="center" wrapText="1"/>
      <protection/>
    </xf>
    <xf numFmtId="0" fontId="11" fillId="0" borderId="11" xfId="59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29" xfId="59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3" xfId="59" applyNumberFormat="1" applyFont="1" applyFill="1" applyBorder="1" applyAlignment="1" applyProtection="1">
      <alignment horizontal="center" vertical="center" textRotation="90" wrapText="1"/>
      <protection/>
    </xf>
    <xf numFmtId="164" fontId="11" fillId="0" borderId="11" xfId="59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58" applyFont="1" applyAlignment="1">
      <alignment horizontal="center" vertical="center" wrapText="1"/>
      <protection/>
    </xf>
    <xf numFmtId="0" fontId="9" fillId="0" borderId="15" xfId="58" applyFont="1" applyBorder="1" applyAlignment="1">
      <alignment horizontal="center" vertical="center" wrapText="1"/>
      <protection/>
    </xf>
    <xf numFmtId="0" fontId="9" fillId="0" borderId="11" xfId="58" applyFont="1" applyBorder="1" applyAlignment="1">
      <alignment horizontal="center" vertical="center" textRotation="90" wrapText="1"/>
      <protection/>
    </xf>
    <xf numFmtId="0" fontId="9" fillId="0" borderId="13" xfId="58" applyFont="1" applyBorder="1" applyAlignment="1">
      <alignment horizontal="center" vertical="center" textRotation="90" wrapText="1"/>
      <protection/>
    </xf>
    <xf numFmtId="0" fontId="9" fillId="24" borderId="12" xfId="58" applyFont="1" applyFill="1" applyBorder="1" applyAlignment="1">
      <alignment horizontal="center" vertical="center" textRotation="90" wrapText="1"/>
      <protection/>
    </xf>
    <xf numFmtId="0" fontId="9" fillId="24" borderId="14" xfId="58" applyFont="1" applyFill="1" applyBorder="1" applyAlignment="1">
      <alignment horizontal="center" vertical="center" textRotation="90" wrapText="1"/>
      <protection/>
    </xf>
    <xf numFmtId="0" fontId="9" fillId="0" borderId="11" xfId="58" applyFont="1" applyFill="1" applyBorder="1" applyAlignment="1">
      <alignment horizontal="center" vertical="center" textRotation="90" wrapText="1"/>
      <protection/>
    </xf>
    <xf numFmtId="0" fontId="9" fillId="0" borderId="13" xfId="58" applyFont="1" applyFill="1" applyBorder="1" applyAlignment="1">
      <alignment horizontal="center" vertical="center" textRotation="90" wrapText="1"/>
      <protection/>
    </xf>
    <xf numFmtId="0" fontId="9" fillId="0" borderId="0" xfId="58" applyFont="1" applyAlignment="1">
      <alignment horizontal="center" vertical="center" wrapText="1"/>
      <protection/>
    </xf>
    <xf numFmtId="0" fontId="9" fillId="0" borderId="12" xfId="58" applyFont="1" applyBorder="1" applyAlignment="1">
      <alignment horizontal="center" vertical="center" textRotation="90" wrapText="1"/>
      <protection/>
    </xf>
    <xf numFmtId="0" fontId="9" fillId="0" borderId="14" xfId="58" applyFont="1" applyBorder="1" applyAlignment="1">
      <alignment horizontal="center" vertical="center" textRotation="90" wrapText="1"/>
      <protection/>
    </xf>
    <xf numFmtId="0" fontId="9" fillId="0" borderId="11" xfId="58" applyFont="1" applyBorder="1" applyAlignment="1">
      <alignment horizontal="center" vertical="center" wrapText="1"/>
      <protection/>
    </xf>
    <xf numFmtId="0" fontId="9" fillId="0" borderId="13" xfId="58" applyFont="1" applyBorder="1" applyAlignment="1">
      <alignment horizontal="center" vertical="center" wrapText="1"/>
      <protection/>
    </xf>
    <xf numFmtId="0" fontId="9" fillId="0" borderId="11" xfId="58" applyFont="1" applyBorder="1" applyAlignment="1">
      <alignment vertical="center" wrapText="1"/>
      <protection/>
    </xf>
    <xf numFmtId="0" fontId="9" fillId="0" borderId="13" xfId="58" applyFont="1" applyBorder="1" applyAlignment="1">
      <alignment vertical="center" wrapText="1"/>
      <protection/>
    </xf>
    <xf numFmtId="165" fontId="11" fillId="0" borderId="11" xfId="59" applyNumberFormat="1" applyFont="1" applyFill="1" applyBorder="1" applyAlignment="1" applyProtection="1">
      <alignment horizontal="center" vertical="center" textRotation="90" wrapText="1"/>
      <protection/>
    </xf>
    <xf numFmtId="165" fontId="11" fillId="0" borderId="29" xfId="59" applyNumberFormat="1" applyFont="1" applyFill="1" applyBorder="1" applyAlignment="1" applyProtection="1">
      <alignment horizontal="center" vertical="center" textRotation="90" wrapText="1"/>
      <protection/>
    </xf>
    <xf numFmtId="165" fontId="11" fillId="0" borderId="13" xfId="59" applyNumberFormat="1" applyFont="1" applyFill="1" applyBorder="1" applyAlignment="1" applyProtection="1">
      <alignment horizontal="center" vertical="center" textRotation="90" wrapText="1"/>
      <protection/>
    </xf>
    <xf numFmtId="0" fontId="9" fillId="0" borderId="17" xfId="59" applyNumberFormat="1" applyFont="1" applyFill="1" applyBorder="1" applyAlignment="1" applyProtection="1">
      <alignment horizontal="center" vertical="center" wrapText="1"/>
      <protection/>
    </xf>
    <xf numFmtId="0" fontId="9" fillId="0" borderId="30" xfId="59" applyNumberFormat="1" applyFont="1" applyFill="1" applyBorder="1" applyAlignment="1" applyProtection="1">
      <alignment horizontal="center" vertical="center" wrapText="1"/>
      <protection/>
    </xf>
    <xf numFmtId="0" fontId="9" fillId="0" borderId="31" xfId="59" applyNumberFormat="1" applyFont="1" applyFill="1" applyBorder="1" applyAlignment="1" applyProtection="1">
      <alignment horizontal="center" vertical="center" wrapText="1"/>
      <protection/>
    </xf>
    <xf numFmtId="0" fontId="9" fillId="0" borderId="11" xfId="59" applyNumberFormat="1" applyFont="1" applyFill="1" applyBorder="1" applyAlignment="1" applyProtection="1">
      <alignment horizontal="center" vertical="center" wrapText="1"/>
      <protection/>
    </xf>
    <xf numFmtId="0" fontId="11" fillId="0" borderId="11" xfId="59" applyNumberFormat="1" applyFont="1" applyFill="1" applyBorder="1" applyAlignment="1" applyProtection="1">
      <alignment horizontal="center" vertical="top" wrapText="1"/>
      <protection/>
    </xf>
    <xf numFmtId="0" fontId="11" fillId="0" borderId="13" xfId="59" applyNumberFormat="1" applyFont="1" applyFill="1" applyBorder="1" applyAlignment="1" applyProtection="1">
      <alignment horizontal="center" vertical="top" wrapText="1"/>
      <protection/>
    </xf>
    <xf numFmtId="0" fontId="11" fillId="0" borderId="20" xfId="59" applyNumberFormat="1" applyFont="1" applyFill="1" applyBorder="1" applyAlignment="1" applyProtection="1">
      <alignment horizontal="center" vertical="top" wrapText="1"/>
      <protection/>
    </xf>
    <xf numFmtId="0" fontId="11" fillId="0" borderId="18" xfId="59" applyNumberFormat="1" applyFont="1" applyFill="1" applyBorder="1" applyAlignment="1" applyProtection="1">
      <alignment horizontal="center" vertical="top" wrapText="1"/>
      <protection/>
    </xf>
    <xf numFmtId="0" fontId="11" fillId="0" borderId="16" xfId="59" applyNumberFormat="1" applyFont="1" applyFill="1" applyBorder="1" applyAlignment="1" applyProtection="1">
      <alignment horizontal="center" vertical="top" wrapText="1"/>
      <protection/>
    </xf>
    <xf numFmtId="0" fontId="13" fillId="0" borderId="10" xfId="60" applyFont="1" applyBorder="1" applyAlignment="1">
      <alignment horizontal="center"/>
      <protection/>
    </xf>
    <xf numFmtId="0" fontId="8" fillId="0" borderId="11" xfId="60" applyFont="1" applyBorder="1" applyAlignment="1">
      <alignment horizontal="center" vertical="center" wrapText="1"/>
      <protection/>
    </xf>
    <xf numFmtId="0" fontId="8" fillId="0" borderId="29" xfId="60" applyFont="1" applyBorder="1" applyAlignment="1">
      <alignment horizontal="center" vertical="center" wrapText="1"/>
      <protection/>
    </xf>
    <xf numFmtId="0" fontId="8" fillId="0" borderId="13" xfId="60" applyFont="1" applyBorder="1" applyAlignment="1">
      <alignment horizontal="center" vertical="center" wrapText="1"/>
      <protection/>
    </xf>
    <xf numFmtId="0" fontId="8" fillId="0" borderId="20" xfId="60" applyFont="1" applyBorder="1" applyAlignment="1">
      <alignment horizontal="center" vertical="center" wrapText="1"/>
      <protection/>
    </xf>
    <xf numFmtId="0" fontId="8" fillId="0" borderId="16" xfId="60" applyFont="1" applyBorder="1" applyAlignment="1">
      <alignment horizontal="center" vertical="center" wrapText="1"/>
      <protection/>
    </xf>
    <xf numFmtId="0" fontId="8" fillId="0" borderId="11" xfId="60" applyFont="1" applyBorder="1" applyAlignment="1">
      <alignment horizontal="center" vertical="center" textRotation="90" wrapText="1"/>
      <protection/>
    </xf>
    <xf numFmtId="0" fontId="8" fillId="0" borderId="13" xfId="60" applyFont="1" applyBorder="1" applyAlignment="1">
      <alignment horizontal="center" vertical="center" textRotation="90" wrapText="1"/>
      <protection/>
    </xf>
    <xf numFmtId="0" fontId="12" fillId="0" borderId="11" xfId="60" applyFont="1" applyFill="1" applyBorder="1" applyAlignment="1">
      <alignment horizontal="center" vertical="center" wrapText="1"/>
      <protection/>
    </xf>
    <xf numFmtId="0" fontId="12" fillId="0" borderId="13" xfId="60" applyFont="1" applyFill="1" applyBorder="1" applyAlignment="1">
      <alignment horizontal="center" vertical="center" wrapText="1"/>
      <protection/>
    </xf>
    <xf numFmtId="0" fontId="9" fillId="0" borderId="11" xfId="60" applyFont="1" applyBorder="1" applyAlignment="1">
      <alignment horizontal="center" vertical="center" wrapText="1"/>
      <protection/>
    </xf>
    <xf numFmtId="0" fontId="9" fillId="0" borderId="13" xfId="60" applyFont="1" applyBorder="1" applyAlignment="1">
      <alignment horizontal="center" vertical="center" wrapText="1"/>
      <protection/>
    </xf>
    <xf numFmtId="0" fontId="9" fillId="0" borderId="11" xfId="60" applyFont="1" applyBorder="1" applyAlignment="1">
      <alignment horizontal="left" vertical="center" wrapText="1"/>
      <protection/>
    </xf>
    <xf numFmtId="0" fontId="9" fillId="0" borderId="13" xfId="60" applyFont="1" applyBorder="1" applyAlignment="1">
      <alignment horizontal="left" vertical="center" wrapText="1"/>
      <protection/>
    </xf>
    <xf numFmtId="0" fontId="9" fillId="0" borderId="18" xfId="60" applyFont="1" applyBorder="1" applyAlignment="1">
      <alignment vertical="top" wrapText="1"/>
      <protection/>
    </xf>
    <xf numFmtId="0" fontId="1" fillId="0" borderId="18" xfId="60" applyBorder="1" applyAlignment="1">
      <alignment/>
      <protection/>
    </xf>
    <xf numFmtId="0" fontId="16" fillId="24" borderId="11" xfId="58" applyFont="1" applyFill="1" applyBorder="1" applyAlignment="1">
      <alignment horizontal="center" vertical="center" wrapText="1"/>
      <protection/>
    </xf>
    <xf numFmtId="0" fontId="16" fillId="24" borderId="13" xfId="58" applyFont="1" applyFill="1" applyBorder="1" applyAlignment="1">
      <alignment horizontal="center" vertical="center" wrapText="1"/>
      <protection/>
    </xf>
    <xf numFmtId="0" fontId="1" fillId="0" borderId="0" xfId="61" applyAlignment="1">
      <alignment horizontal="center"/>
      <protection/>
    </xf>
    <xf numFmtId="0" fontId="16" fillId="24" borderId="15" xfId="58" applyFont="1" applyFill="1" applyBorder="1" applyAlignment="1">
      <alignment horizontal="center" vertical="center" wrapText="1"/>
      <protection/>
    </xf>
    <xf numFmtId="0" fontId="16" fillId="24" borderId="11" xfId="58" applyFont="1" applyFill="1" applyBorder="1" applyAlignment="1">
      <alignment horizontal="center" vertical="center" textRotation="90" wrapText="1"/>
      <protection/>
    </xf>
    <xf numFmtId="0" fontId="16" fillId="24" borderId="13" xfId="58" applyFont="1" applyFill="1" applyBorder="1" applyAlignment="1">
      <alignment horizontal="center" vertical="center" textRotation="90" wrapText="1"/>
      <protection/>
    </xf>
    <xf numFmtId="0" fontId="16" fillId="24" borderId="11" xfId="58" applyFont="1" applyFill="1" applyBorder="1" applyAlignment="1">
      <alignment horizontal="center" vertical="center" textRotation="90" wrapText="1" readingOrder="1"/>
      <protection/>
    </xf>
    <xf numFmtId="0" fontId="16" fillId="24" borderId="13" xfId="58" applyFont="1" applyFill="1" applyBorder="1" applyAlignment="1">
      <alignment horizontal="center" vertical="center" textRotation="90" wrapText="1" readingOrder="1"/>
      <protection/>
    </xf>
    <xf numFmtId="0" fontId="16" fillId="24" borderId="12" xfId="58" applyFont="1" applyFill="1" applyBorder="1" applyAlignment="1">
      <alignment horizontal="center" vertical="center" textRotation="90" wrapText="1"/>
      <protection/>
    </xf>
    <xf numFmtId="0" fontId="16" fillId="24" borderId="14" xfId="58" applyFont="1" applyFill="1" applyBorder="1" applyAlignment="1">
      <alignment horizontal="center" vertical="center" textRotation="90" wrapText="1"/>
      <protection/>
    </xf>
    <xf numFmtId="0" fontId="17" fillId="24" borderId="13" xfId="61" applyFont="1" applyFill="1" applyBorder="1" applyAlignment="1">
      <alignment horizontal="center" vertical="center" textRotation="90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2" xfId="58"/>
    <cellStyle name="Обычный 3" xfId="59"/>
    <cellStyle name="Обычный 4" xfId="60"/>
    <cellStyle name="Обычный 5" xfId="61"/>
    <cellStyle name="Percent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externalLink" Target="externalLinks/externalLink33.xml" /><Relationship Id="rId42" Type="http://schemas.openxmlformats.org/officeDocument/2006/relationships/externalLink" Target="externalLinks/externalLink34.xml" /><Relationship Id="rId43" Type="http://schemas.openxmlformats.org/officeDocument/2006/relationships/externalLink" Target="externalLinks/externalLink35.xml" /><Relationship Id="rId44" Type="http://schemas.openxmlformats.org/officeDocument/2006/relationships/externalLink" Target="externalLinks/externalLink36.xml" /><Relationship Id="rId45" Type="http://schemas.openxmlformats.org/officeDocument/2006/relationships/externalLink" Target="externalLinks/externalLink37.xml" /><Relationship Id="rId46" Type="http://schemas.openxmlformats.org/officeDocument/2006/relationships/externalLink" Target="externalLinks/externalLink38.xml" /><Relationship Id="rId47" Type="http://schemas.openxmlformats.org/officeDocument/2006/relationships/externalLink" Target="externalLinks/externalLink39.xml" /><Relationship Id="rId48" Type="http://schemas.openxmlformats.org/officeDocument/2006/relationships/externalLink" Target="externalLinks/externalLink40.xml" /><Relationship Id="rId49" Type="http://schemas.openxmlformats.org/officeDocument/2006/relationships/externalLink" Target="externalLinks/externalLink41.xml" /><Relationship Id="rId50" Type="http://schemas.openxmlformats.org/officeDocument/2006/relationships/externalLink" Target="externalLinks/externalLink42.xml" /><Relationship Id="rId51" Type="http://schemas.openxmlformats.org/officeDocument/2006/relationships/externalLink" Target="externalLinks/externalLink43.xml" /><Relationship Id="rId52" Type="http://schemas.openxmlformats.org/officeDocument/2006/relationships/externalLink" Target="externalLinks/externalLink44.xml" /><Relationship Id="rId53" Type="http://schemas.openxmlformats.org/officeDocument/2006/relationships/externalLink" Target="externalLinks/externalLink45.xml" /><Relationship Id="rId54" Type="http://schemas.openxmlformats.org/officeDocument/2006/relationships/externalLink" Target="externalLinks/externalLink46.xml" /><Relationship Id="rId55" Type="http://schemas.openxmlformats.org/officeDocument/2006/relationships/externalLink" Target="externalLinks/externalLink47.xml" /><Relationship Id="rId56" Type="http://schemas.openxmlformats.org/officeDocument/2006/relationships/externalLink" Target="externalLinks/externalLink48.xml" /><Relationship Id="rId57" Type="http://schemas.openxmlformats.org/officeDocument/2006/relationships/externalLink" Target="externalLinks/externalLink49.xml" /><Relationship Id="rId58" Type="http://schemas.openxmlformats.org/officeDocument/2006/relationships/externalLink" Target="externalLinks/externalLink50.xml" /><Relationship Id="rId59" Type="http://schemas.openxmlformats.org/officeDocument/2006/relationships/externalLink" Target="externalLinks/externalLink51.xml" /><Relationship Id="rId60" Type="http://schemas.openxmlformats.org/officeDocument/2006/relationships/externalLink" Target="externalLinks/externalLink52.xml" /><Relationship Id="rId61" Type="http://schemas.openxmlformats.org/officeDocument/2006/relationships/externalLink" Target="externalLinks/externalLink53.xml" /><Relationship Id="rId62" Type="http://schemas.openxmlformats.org/officeDocument/2006/relationships/externalLink" Target="externalLinks/externalLink54.xml" /><Relationship Id="rId63" Type="http://schemas.openxmlformats.org/officeDocument/2006/relationships/externalLink" Target="externalLinks/externalLink55.xml" /><Relationship Id="rId64" Type="http://schemas.openxmlformats.org/officeDocument/2006/relationships/externalLink" Target="externalLinks/externalLink56.xml" /><Relationship Id="rId65" Type="http://schemas.openxmlformats.org/officeDocument/2006/relationships/externalLink" Target="externalLinks/externalLink57.xml" /><Relationship Id="rId66" Type="http://schemas.openxmlformats.org/officeDocument/2006/relationships/externalLink" Target="externalLinks/externalLink58.xml" /><Relationship Id="rId67" Type="http://schemas.openxmlformats.org/officeDocument/2006/relationships/externalLink" Target="externalLinks/externalLink59.xml" /><Relationship Id="rId68" Type="http://schemas.openxmlformats.org/officeDocument/2006/relationships/externalLink" Target="externalLinks/externalLink60.xml" /><Relationship Id="rId69" Type="http://schemas.openxmlformats.org/officeDocument/2006/relationships/externalLink" Target="externalLinks/externalLink61.xml" /><Relationship Id="rId70" Type="http://schemas.openxmlformats.org/officeDocument/2006/relationships/externalLink" Target="externalLinks/externalLink62.xml" /><Relationship Id="rId71" Type="http://schemas.openxmlformats.org/officeDocument/2006/relationships/externalLink" Target="externalLinks/externalLink63.xml" /><Relationship Id="rId72" Type="http://schemas.openxmlformats.org/officeDocument/2006/relationships/externalLink" Target="externalLinks/externalLink64.xml" /><Relationship Id="rId73" Type="http://schemas.openxmlformats.org/officeDocument/2006/relationships/externalLink" Target="externalLinks/externalLink65.xml" /><Relationship Id="rId74" Type="http://schemas.openxmlformats.org/officeDocument/2006/relationships/externalLink" Target="externalLinks/externalLink66.xml" /><Relationship Id="rId75" Type="http://schemas.openxmlformats.org/officeDocument/2006/relationships/externalLink" Target="externalLinks/externalLink67.xml" /><Relationship Id="rId76" Type="http://schemas.openxmlformats.org/officeDocument/2006/relationships/externalLink" Target="externalLinks/externalLink68.xml" /><Relationship Id="rId77" Type="http://schemas.openxmlformats.org/officeDocument/2006/relationships/externalLink" Target="externalLinks/externalLink69.xml" /><Relationship Id="rId78" Type="http://schemas.openxmlformats.org/officeDocument/2006/relationships/externalLink" Target="externalLinks/externalLink70.xml" /><Relationship Id="rId79" Type="http://schemas.openxmlformats.org/officeDocument/2006/relationships/externalLink" Target="externalLinks/externalLink71.xml" /><Relationship Id="rId80" Type="http://schemas.openxmlformats.org/officeDocument/2006/relationships/externalLink" Target="externalLinks/externalLink72.xml" /><Relationship Id="rId81" Type="http://schemas.openxmlformats.org/officeDocument/2006/relationships/externalLink" Target="externalLinks/externalLink73.xml" /><Relationship Id="rId82" Type="http://schemas.openxmlformats.org/officeDocument/2006/relationships/externalLink" Target="externalLinks/externalLink74.xml" /><Relationship Id="rId83" Type="http://schemas.openxmlformats.org/officeDocument/2006/relationships/externalLink" Target="externalLinks/externalLink75.xml" /><Relationship Id="rId84" Type="http://schemas.openxmlformats.org/officeDocument/2006/relationships/externalLink" Target="externalLinks/externalLink76.xml" /><Relationship Id="rId85" Type="http://schemas.openxmlformats.org/officeDocument/2006/relationships/externalLink" Target="externalLinks/externalLink77.xml" /><Relationship Id="rId86" Type="http://schemas.openxmlformats.org/officeDocument/2006/relationships/externalLink" Target="externalLinks/externalLink78.xml" /><Relationship Id="rId87" Type="http://schemas.openxmlformats.org/officeDocument/2006/relationships/externalLink" Target="externalLinks/externalLink79.xml" /><Relationship Id="rId88" Type="http://schemas.openxmlformats.org/officeDocument/2006/relationships/externalLink" Target="externalLinks/externalLink80.xml" /><Relationship Id="rId89" Type="http://schemas.openxmlformats.org/officeDocument/2006/relationships/externalLink" Target="externalLinks/externalLink81.xml" /><Relationship Id="rId90" Type="http://schemas.openxmlformats.org/officeDocument/2006/relationships/externalLink" Target="externalLinks/externalLink82.xml" /><Relationship Id="rId91" Type="http://schemas.openxmlformats.org/officeDocument/2006/relationships/externalLink" Target="externalLinks/externalLink83.xml" /><Relationship Id="rId92" Type="http://schemas.openxmlformats.org/officeDocument/2006/relationships/externalLink" Target="externalLinks/externalLink84.xml" /><Relationship Id="rId93" Type="http://schemas.openxmlformats.org/officeDocument/2006/relationships/externalLink" Target="externalLinks/externalLink85.xml" /><Relationship Id="rId94" Type="http://schemas.openxmlformats.org/officeDocument/2006/relationships/externalLink" Target="externalLinks/externalLink86.xml" /><Relationship Id="rId95" Type="http://schemas.openxmlformats.org/officeDocument/2006/relationships/externalLink" Target="externalLinks/externalLink87.xml" /><Relationship Id="rId96" Type="http://schemas.openxmlformats.org/officeDocument/2006/relationships/externalLink" Target="externalLinks/externalLink88.xml" /><Relationship Id="rId97" Type="http://schemas.openxmlformats.org/officeDocument/2006/relationships/externalLink" Target="externalLinks/externalLink89.xml" /><Relationship Id="rId98" Type="http://schemas.openxmlformats.org/officeDocument/2006/relationships/externalLink" Target="externalLinks/externalLink90.xml" /><Relationship Id="rId99" Type="http://schemas.openxmlformats.org/officeDocument/2006/relationships/externalLink" Target="externalLinks/externalLink91.xml" /><Relationship Id="rId100" Type="http://schemas.openxmlformats.org/officeDocument/2006/relationships/externalLink" Target="externalLinks/externalLink92.xml" /><Relationship Id="rId101" Type="http://schemas.openxmlformats.org/officeDocument/2006/relationships/externalLink" Target="externalLinks/externalLink93.xml" /><Relationship Id="rId102" Type="http://schemas.openxmlformats.org/officeDocument/2006/relationships/externalLink" Target="externalLinks/externalLink94.xml" /><Relationship Id="rId103" Type="http://schemas.openxmlformats.org/officeDocument/2006/relationships/externalLink" Target="externalLinks/externalLink95.xml" /><Relationship Id="rId104" Type="http://schemas.openxmlformats.org/officeDocument/2006/relationships/externalLink" Target="externalLinks/externalLink96.xml" /><Relationship Id="rId105" Type="http://schemas.openxmlformats.org/officeDocument/2006/relationships/externalLink" Target="externalLinks/externalLink97.xml" /><Relationship Id="rId106" Type="http://schemas.openxmlformats.org/officeDocument/2006/relationships/externalLink" Target="externalLinks/externalLink98.xml" /><Relationship Id="rId107" Type="http://schemas.openxmlformats.org/officeDocument/2006/relationships/externalLink" Target="externalLinks/externalLink99.xml" /><Relationship Id="rId108" Type="http://schemas.openxmlformats.org/officeDocument/2006/relationships/externalLink" Target="externalLinks/externalLink100.xml" /><Relationship Id="rId109" Type="http://schemas.openxmlformats.org/officeDocument/2006/relationships/externalLink" Target="externalLinks/externalLink101.xml" /><Relationship Id="rId110" Type="http://schemas.openxmlformats.org/officeDocument/2006/relationships/externalLink" Target="externalLinks/externalLink102.xml" /><Relationship Id="rId111" Type="http://schemas.openxmlformats.org/officeDocument/2006/relationships/externalLink" Target="externalLinks/externalLink103.xml" /><Relationship Id="rId112" Type="http://schemas.openxmlformats.org/officeDocument/2006/relationships/externalLink" Target="externalLinks/externalLink104.xml" /><Relationship Id="rId113" Type="http://schemas.openxmlformats.org/officeDocument/2006/relationships/externalLink" Target="externalLinks/externalLink105.xml" /><Relationship Id="rId114" Type="http://schemas.openxmlformats.org/officeDocument/2006/relationships/externalLink" Target="externalLinks/externalLink106.xml" /><Relationship Id="rId115" Type="http://schemas.openxmlformats.org/officeDocument/2006/relationships/externalLink" Target="externalLinks/externalLink107.xml" /><Relationship Id="rId116" Type="http://schemas.openxmlformats.org/officeDocument/2006/relationships/externalLink" Target="externalLinks/externalLink108.xml" /><Relationship Id="rId117" Type="http://schemas.openxmlformats.org/officeDocument/2006/relationships/externalLink" Target="externalLinks/externalLink109.xml" /><Relationship Id="rId118" Type="http://schemas.openxmlformats.org/officeDocument/2006/relationships/externalLink" Target="externalLinks/externalLink110.xml" /><Relationship Id="rId119" Type="http://schemas.openxmlformats.org/officeDocument/2006/relationships/externalLink" Target="externalLinks/externalLink111.xml" /><Relationship Id="rId120" Type="http://schemas.openxmlformats.org/officeDocument/2006/relationships/externalLink" Target="externalLinks/externalLink112.xml" /><Relationship Id="rId121" Type="http://schemas.openxmlformats.org/officeDocument/2006/relationships/externalLink" Target="externalLinks/externalLink113.xml" /><Relationship Id="rId122" Type="http://schemas.openxmlformats.org/officeDocument/2006/relationships/externalLink" Target="externalLinks/externalLink114.xml" /><Relationship Id="rId123" Type="http://schemas.openxmlformats.org/officeDocument/2006/relationships/externalLink" Target="externalLinks/externalLink115.xml" /><Relationship Id="rId124" Type="http://schemas.openxmlformats.org/officeDocument/2006/relationships/externalLink" Target="externalLinks/externalLink116.xml" /><Relationship Id="rId125" Type="http://schemas.openxmlformats.org/officeDocument/2006/relationships/externalLink" Target="externalLinks/externalLink117.xml" /><Relationship Id="rId126" Type="http://schemas.openxmlformats.org/officeDocument/2006/relationships/externalLink" Target="externalLinks/externalLink118.xml" /><Relationship Id="rId127" Type="http://schemas.openxmlformats.org/officeDocument/2006/relationships/externalLink" Target="externalLinks/externalLink119.xml" /><Relationship Id="rId128" Type="http://schemas.openxmlformats.org/officeDocument/2006/relationships/externalLink" Target="externalLinks/externalLink120.xml" /><Relationship Id="rId129" Type="http://schemas.openxmlformats.org/officeDocument/2006/relationships/externalLink" Target="externalLinks/externalLink121.xml" /><Relationship Id="rId130" Type="http://schemas.openxmlformats.org/officeDocument/2006/relationships/externalLink" Target="externalLinks/externalLink122.xml" /><Relationship Id="rId131" Type="http://schemas.openxmlformats.org/officeDocument/2006/relationships/externalLink" Target="externalLinks/externalLink123.xml" /><Relationship Id="rId132" Type="http://schemas.openxmlformats.org/officeDocument/2006/relationships/externalLink" Target="externalLinks/externalLink124.xml" /><Relationship Id="rId133" Type="http://schemas.openxmlformats.org/officeDocument/2006/relationships/externalLink" Target="externalLinks/externalLink125.xml" /><Relationship Id="rId134" Type="http://schemas.openxmlformats.org/officeDocument/2006/relationships/externalLink" Target="externalLinks/externalLink126.xml" /><Relationship Id="rId135" Type="http://schemas.openxmlformats.org/officeDocument/2006/relationships/externalLink" Target="externalLinks/externalLink127.xml" /><Relationship Id="rId136" Type="http://schemas.openxmlformats.org/officeDocument/2006/relationships/externalLink" Target="externalLinks/externalLink128.xml" /><Relationship Id="rId137" Type="http://schemas.openxmlformats.org/officeDocument/2006/relationships/externalLink" Target="externalLinks/externalLink129.xml" /><Relationship Id="rId138" Type="http://schemas.openxmlformats.org/officeDocument/2006/relationships/externalLink" Target="externalLinks/externalLink130.xml" /><Relationship Id="rId139" Type="http://schemas.openxmlformats.org/officeDocument/2006/relationships/externalLink" Target="externalLinks/externalLink131.xml" /><Relationship Id="rId140" Type="http://schemas.openxmlformats.org/officeDocument/2006/relationships/externalLink" Target="externalLinks/externalLink132.xml" /><Relationship Id="rId141" Type="http://schemas.openxmlformats.org/officeDocument/2006/relationships/externalLink" Target="externalLinks/externalLink133.xml" /><Relationship Id="rId142" Type="http://schemas.openxmlformats.org/officeDocument/2006/relationships/externalLink" Target="externalLinks/externalLink134.xml" /><Relationship Id="rId143" Type="http://schemas.openxmlformats.org/officeDocument/2006/relationships/externalLink" Target="externalLinks/externalLink135.xml" /><Relationship Id="rId144" Type="http://schemas.openxmlformats.org/officeDocument/2006/relationships/externalLink" Target="externalLinks/externalLink136.xml" /><Relationship Id="rId145" Type="http://schemas.openxmlformats.org/officeDocument/2006/relationships/externalLink" Target="externalLinks/externalLink137.xml" /><Relationship Id="rId146" Type="http://schemas.openxmlformats.org/officeDocument/2006/relationships/externalLink" Target="externalLinks/externalLink138.xml" /><Relationship Id="rId147" Type="http://schemas.openxmlformats.org/officeDocument/2006/relationships/externalLink" Target="externalLinks/externalLink139.xml" /><Relationship Id="rId148" Type="http://schemas.openxmlformats.org/officeDocument/2006/relationships/externalLink" Target="externalLinks/externalLink140.xml" /><Relationship Id="rId149" Type="http://schemas.openxmlformats.org/officeDocument/2006/relationships/externalLink" Target="externalLinks/externalLink141.xml" /><Relationship Id="rId150" Type="http://schemas.openxmlformats.org/officeDocument/2006/relationships/externalLink" Target="externalLinks/externalLink142.xml" /><Relationship Id="rId151" Type="http://schemas.openxmlformats.org/officeDocument/2006/relationships/externalLink" Target="externalLinks/externalLink143.xml" /><Relationship Id="rId152" Type="http://schemas.openxmlformats.org/officeDocument/2006/relationships/externalLink" Target="externalLinks/externalLink144.xml" /><Relationship Id="rId153" Type="http://schemas.openxmlformats.org/officeDocument/2006/relationships/externalLink" Target="externalLinks/externalLink145.xml" /><Relationship Id="rId154" Type="http://schemas.openxmlformats.org/officeDocument/2006/relationships/externalLink" Target="externalLinks/externalLink146.xml" /><Relationship Id="rId155" Type="http://schemas.openxmlformats.org/officeDocument/2006/relationships/externalLink" Target="externalLinks/externalLink147.xml" /><Relationship Id="rId156" Type="http://schemas.openxmlformats.org/officeDocument/2006/relationships/externalLink" Target="externalLinks/externalLink148.xml" /><Relationship Id="rId157" Type="http://schemas.openxmlformats.org/officeDocument/2006/relationships/externalLink" Target="externalLinks/externalLink149.xml" /><Relationship Id="rId158" Type="http://schemas.openxmlformats.org/officeDocument/2006/relationships/externalLink" Target="externalLinks/externalLink150.xml" /><Relationship Id="rId159" Type="http://schemas.openxmlformats.org/officeDocument/2006/relationships/externalLink" Target="externalLinks/externalLink151.xml" /><Relationship Id="rId160" Type="http://schemas.openxmlformats.org/officeDocument/2006/relationships/externalLink" Target="externalLinks/externalLink152.xml" /><Relationship Id="rId161" Type="http://schemas.openxmlformats.org/officeDocument/2006/relationships/externalLink" Target="externalLinks/externalLink153.xml" /><Relationship Id="rId162" Type="http://schemas.openxmlformats.org/officeDocument/2006/relationships/externalLink" Target="externalLinks/externalLink154.xml" /><Relationship Id="rId163" Type="http://schemas.openxmlformats.org/officeDocument/2006/relationships/externalLink" Target="externalLinks/externalLink155.xml" /><Relationship Id="rId164" Type="http://schemas.openxmlformats.org/officeDocument/2006/relationships/externalLink" Target="externalLinks/externalLink156.xml" /><Relationship Id="rId165" Type="http://schemas.openxmlformats.org/officeDocument/2006/relationships/externalLink" Target="externalLinks/externalLink157.xml" /><Relationship Id="rId166" Type="http://schemas.openxmlformats.org/officeDocument/2006/relationships/externalLink" Target="externalLinks/externalLink158.xml" /><Relationship Id="rId167" Type="http://schemas.openxmlformats.org/officeDocument/2006/relationships/externalLink" Target="externalLinks/externalLink159.xml" /><Relationship Id="rId168" Type="http://schemas.openxmlformats.org/officeDocument/2006/relationships/externalLink" Target="externalLinks/externalLink160.xml" /><Relationship Id="rId169" Type="http://schemas.openxmlformats.org/officeDocument/2006/relationships/externalLink" Target="externalLinks/externalLink161.xml" /><Relationship Id="rId170" Type="http://schemas.openxmlformats.org/officeDocument/2006/relationships/externalLink" Target="externalLinks/externalLink162.xml" /><Relationship Id="rId171" Type="http://schemas.openxmlformats.org/officeDocument/2006/relationships/externalLink" Target="externalLinks/externalLink163.xml" /><Relationship Id="rId172" Type="http://schemas.openxmlformats.org/officeDocument/2006/relationships/externalLink" Target="externalLinks/externalLink164.xml" /><Relationship Id="rId173" Type="http://schemas.openxmlformats.org/officeDocument/2006/relationships/externalLink" Target="externalLinks/externalLink165.xml" /><Relationship Id="rId174" Type="http://schemas.openxmlformats.org/officeDocument/2006/relationships/externalLink" Target="externalLinks/externalLink166.xml" /><Relationship Id="rId175" Type="http://schemas.openxmlformats.org/officeDocument/2006/relationships/externalLink" Target="externalLinks/externalLink167.xml" /><Relationship Id="rId176" Type="http://schemas.openxmlformats.org/officeDocument/2006/relationships/externalLink" Target="externalLinks/externalLink168.xml" /><Relationship Id="rId17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0;&#1091;&#1081;&#1073;&#1099;&#1096;&#1077;&#1074;&#1072;,5\&#1096;&#1072;&#1093;&#1084;&#1072;&#1090;&#1082;&#1072;%20&#1085;&#1086;&#1074;&#1072;&#1103;%203%20&#1074;&#1080;&#1076;&#1072;%20&#1042;&#1044;&#105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0;&#1091;&#1081;&#1073;&#1099;&#1096;&#1077;&#1074;&#1072;,23\&#1096;&#1072;&#1093;&#1084;&#1072;&#1090;&#1082;&#1072;%20&#1085;&#1086;&#1074;&#1072;&#1103;%203%20&#1074;&#1080;&#1076;&#1072;%20&#1042;&#1044;&#1054;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85;&#1086;&#1074;&#1072;&#1103;%202\&#1096;&#1072;&#1093;&#1084;&#1072;&#1090;&#1082;&#1072;%20&#1085;&#1086;&#1074;&#1072;&#1103;%203%20&#1074;&#1080;&#1076;&#1072;%20&#1042;&#1044;&#1054;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53;&#1086;&#1074;&#1072;&#1103;%206\&#1096;&#1072;&#1093;&#1084;&#1072;&#1090;&#1082;&#1072;%20&#1085;&#1086;&#1074;&#1072;&#1103;%203%20&#1074;&#1080;&#1076;&#1072;%20&#1042;&#1044;&#1054;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55;&#1086;&#1083;&#1077;&#1074;&#1072;&#1103;%2014\&#1096;&#1072;&#1093;&#1084;&#1072;&#1090;&#1082;&#1072;%20&#1085;&#1086;&#1074;&#1072;&#1103;%203%20&#1074;&#1080;&#1076;&#1072;%20&#1042;&#1044;&#1054;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55;&#1086;&#1083;&#1077;&#1074;&#1072;&#1103;%2016\&#1096;&#1072;&#1093;&#1084;&#1072;&#1090;&#1082;&#1072;%20&#1085;&#1086;&#1074;&#1072;&#1103;%203%20&#1074;&#1080;&#1076;&#1072;%20&#1042;&#1044;&#1054;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87;&#1086;&#1083;&#1077;&#1074;&#1072;&#1103;%2018\&#1096;&#1072;&#1093;&#1084;&#1072;&#1090;&#1082;&#1072;%20&#1085;&#1086;&#1074;&#1072;&#1103;%203%20&#1074;&#1080;&#1076;&#1072;%20&#1042;&#1044;&#1054;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55;&#1086;&#1083;&#1077;&#1074;&#1072;&#1103;%2020\&#1096;&#1072;&#1093;&#1084;&#1072;&#1090;&#1082;&#1072;%20&#1085;&#1086;&#1074;&#1072;&#1103;%203%20&#1074;&#1080;&#1076;&#1072;%20&#1042;&#1044;&#1054;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87;&#1086;&#1083;&#1077;&#1074;&#1072;&#1103;%2022\&#1096;&#1072;&#1093;&#1084;&#1072;&#1090;&#1082;&#1072;%20&#1085;&#1086;&#1074;&#1072;&#1103;%203%20&#1074;&#1080;&#1076;&#1072;%20&#1042;&#1044;&#1054;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55;.%20&#1052;&#1086;&#1088;&#1086;&#1079;&#1086;&#1074;&#1072;%207\&#1096;&#1072;&#1093;&#1084;&#1072;&#1090;&#1082;&#1072;%20&#1085;&#1086;&#1074;&#1072;&#1103;%203%20&#1074;&#1080;&#1076;&#1072;%20&#1042;&#1044;&#1054;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55;.%20&#1052;&#1086;&#1088;&#1086;&#1079;&#1086;&#1074;&#1072;%209\&#1096;&#1072;&#1093;&#1084;&#1072;&#1090;&#1082;&#1072;%20&#1085;&#1086;&#1074;&#1072;&#1103;%203%20&#1074;&#1080;&#1076;&#1072;%20&#1042;&#1044;&#1054;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55;.%20&#1052;&#1086;&#1088;&#1086;&#1079;&#1086;&#1074;&#1072;%209&#1040;\&#1096;&#1072;&#1093;&#1084;&#1072;&#1090;&#1082;&#1072;%20&#1085;&#1086;&#1074;&#1072;&#1103;%203%20&#1074;&#1080;&#1076;&#1072;%20&#1042;&#1044;&#105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0;&#1091;&#1081;&#1073;&#1099;&#1096;&#1077;&#1074;&#1072;,25\&#1096;&#1072;&#1093;&#1084;&#1072;&#1090;&#1082;&#1072;%20&#1085;&#1086;&#1074;&#1072;&#1103;%203%20&#1074;&#1080;&#1076;&#1072;%20&#1042;&#1044;&#1054;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95;&#1077;&#1093;&#1086;&#1074;&#1072;%201\&#1096;&#1072;&#1093;&#1084;&#1072;&#1090;&#1082;&#1072;%20&#1085;&#1086;&#1074;&#1072;&#1103;%203%20&#1074;&#1080;&#1076;&#1072;%20&#1042;&#1044;&#1054;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95;&#1077;&#1093;&#1086;&#1074;&#1072;%202\&#1096;&#1072;&#1093;&#1084;&#1072;&#1090;&#1082;&#1072;%20&#1085;&#1086;&#1074;&#1072;&#1103;%203%20&#1074;&#1080;&#1076;&#1072;%20&#1042;&#1044;&#1054;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95;&#1077;&#1093;&#1086;&#1074;&#1072;%203\&#1096;&#1072;&#1093;&#1084;&#1072;&#1090;&#1082;&#1072;%20&#1085;&#1086;&#1074;&#1072;&#1103;%203%20&#1074;&#1080;&#1076;&#1072;%20&#1042;&#1044;&#1054;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95;&#1077;&#1093;&#1086;&#1074;&#1072;%204\&#1096;&#1072;&#1093;&#1084;&#1072;&#1090;&#1082;&#1072;%20&#1085;&#1086;&#1074;&#1072;&#1103;%203%20&#1074;&#1080;&#1076;&#1072;%20&#1042;&#1044;&#1054;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95;&#1077;&#1093;&#1086;&#1074;&#1072;%205\&#1096;&#1072;&#1093;&#1084;&#1072;&#1090;&#1082;&#1072;%20&#1085;&#1086;&#1074;&#1072;&#1103;%203%20&#1074;&#1080;&#1076;&#1072;%20&#1042;&#1044;&#1054;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95;&#1077;&#1093;&#1086;&#1074;&#1072;%207\&#1096;&#1072;&#1093;&#1084;&#1072;&#1090;&#1082;&#1072;%20&#1085;&#1086;&#1074;&#1072;&#1103;%203%20&#1074;&#1080;&#1076;&#1072;%20&#1042;&#1044;&#1054;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96;&#1072;&#1093;&#1090;&#1077;&#1088;&#1089;&#1082;&#1072;&#1103;%209\&#1096;&#1072;&#1093;&#1084;&#1072;&#1090;&#1082;&#1072;%20&#1085;&#1086;&#1074;&#1072;&#1103;%203%20&#1074;&#1080;&#1076;%20&#1042;&#1044;&#1054;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96;&#1072;&#1093;&#1090;&#1077;&#1088;&#1089;&#1082;&#1072;&#1103;%2011\&#1096;&#1072;&#1093;&#1084;&#1072;&#1090;&#1082;&#1072;%20&#1085;&#1086;&#1074;&#1072;&#1103;%203%20&#1074;&#1080;&#1076;&#1072;%20&#1042;&#1044;&#1054;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83;&#1086;&#1084;&#1086;&#1085;&#1086;&#1089;&#1086;&#1074;&#1072;%2015\&#1096;&#1072;&#1093;&#1084;&#1072;&#1090;&#1082;&#1072;%20&#1085;&#1086;&#1074;&#1072;&#1103;%203%20&#1074;&#1080;&#1076;&#1072;%20&#1042;&#1044;&#1054;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83;&#1086;&#1084;&#1086;&#1085;&#1086;&#1089;&#1086;&#1074;&#1072;%2017\&#1096;&#1072;&#1093;&#1084;&#1072;&#1090;&#1082;&#1072;%20&#1085;&#1086;&#1074;&#1072;&#1103;%203%20&#1074;&#1080;&#1076;&#1072;%20&#1042;&#1044;&#1054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0;&#1091;&#1081;&#1073;&#1099;&#1096;&#1077;&#1074;&#1072;,27\&#1096;&#1072;&#1093;&#1084;&#1072;&#1090;&#1082;&#1072;%20&#1085;&#1086;&#1074;&#1072;&#1103;%203%20&#1074;&#1080;&#1076;&#1072;%20&#1042;&#1044;&#1054;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83;&#1086;&#1084;&#1086;&#1085;&#1086;&#1089;&#1086;&#1074;&#1072;%2032\&#1096;&#1072;&#1093;&#1084;&#1072;&#1090;&#1082;&#1072;%20&#1085;&#1086;&#1074;&#1072;&#1103;%203%20&#1074;&#1080;&#1076;&#1072;%20&#1042;&#1044;&#1054;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83;&#1086;&#1084;&#1086;&#1085;&#1086;&#1089;&#1086;&#1074;&#1072;%2034\&#1096;&#1072;&#1093;&#1084;&#1072;&#1090;&#1082;&#1072;%20&#1085;&#1086;&#1074;&#1072;&#1103;%203%20&#1074;&#1080;&#1076;&#1072;%20&#1042;&#1044;&#1054;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83;&#1086;&#1084;&#1086;&#1085;&#1086;&#1089;&#1086;&#1074;&#1072;%2036\&#1096;&#1072;&#1093;&#1084;&#1072;&#1090;&#1082;&#1072;%20&#1085;&#1086;&#1074;&#1072;&#1103;%203%20&#1074;&#1080;&#1076;&#1072;%20&#1042;&#1044;&#1054;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83;&#1086;&#1084;&#1086;&#1085;&#1086;&#1089;&#1086;&#1074;&#1072;%2038\&#1096;&#1072;&#1093;&#1084;&#1072;&#1090;&#1082;&#1072;%20&#1085;&#1086;&#1074;&#1072;&#1103;%203%20&#1074;&#1080;&#1076;&#1072;%20&#1042;&#1044;&#1054;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96;&#1082;&#1086;&#1083;&#1100;&#1085;&#1072;&#1103;%201\&#1096;&#1072;&#1093;&#1084;&#1072;&#1090;&#1082;&#1072;%20&#1085;&#1086;&#1074;&#1072;&#1103;%203%20&#1074;&#1080;&#1076;&#1072;%20&#1042;&#1044;&#1054;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96;&#1082;&#1086;&#1083;&#1100;&#1085;&#1072;&#1103;%203\&#1096;&#1072;&#1093;&#1084;&#1072;&#1090;&#1082;&#1072;%20&#1085;&#1086;&#1074;&#1072;&#1103;%203%20&#1074;&#1080;&#1076;&#1072;%20&#1042;&#1044;&#1054;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3-&#1093;%20&#1101;&#1090;&#1072;&#1078;&#1085;&#1099;&#1077;%20&#1076;&#1086;&#1084;&#1072;%20&#1053;&#1086;&#1074;&#1086;&#1076;&#1088;&#1091;&#1078;&#1077;&#1089;&#1082;\&#1052;&#1080;&#1088;&#1072;,42\&#1096;&#1072;&#1093;&#1084;&#1072;&#1090;&#1082;&#1072;%20&#1085;&#1086;&#1074;&#1072;&#1103;%203%20&#1074;&#1080;&#1076;&#1072;%20&#1042;&#1044;&#1054;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3-&#1093;%20&#1101;&#1090;&#1072;&#1078;&#1085;&#1099;&#1077;%20&#1076;&#1086;&#1084;&#1072;%20&#1053;&#1086;&#1074;&#1086;&#1076;&#1088;&#1091;&#1078;&#1077;&#1089;&#1082;\&#1052;&#1080;&#1088;&#1072;,42&#1072;\&#1096;&#1072;&#1093;&#1084;&#1072;&#1090;&#1082;&#1072;%20&#1085;&#1086;&#1074;&#1072;&#1103;%203%20&#1074;&#1080;&#1076;&#1072;%20&#1042;&#1044;&#1054;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3-&#1093;%20&#1101;&#1090;&#1072;&#1078;&#1085;&#1099;&#1077;%20&#1076;&#1086;&#1084;&#1072;%20&#1053;&#1086;&#1074;&#1086;&#1076;&#1088;&#1091;&#1078;&#1077;&#1089;&#1082;\&#1055;&#1088;&#1086;&#1083;&#1077;&#1090;&#1072;&#1088;&#1089;&#1082;&#1072;&#1103;,6\&#1096;&#1072;&#1093;&#1084;&#1072;&#1090;&#1082;&#1072;%20&#1085;&#1086;&#1074;&#1072;&#1103;%203%20&#1074;&#1080;&#1076;&#1072;%20&#1042;&#1044;&#1054;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3-&#1093;%20&#1101;&#1090;&#1072;&#1078;&#1085;&#1099;&#1077;%20&#1076;&#1086;&#1084;&#1072;\&#1051;&#1086;&#1084;&#1086;&#1085;&#1086;&#1089;&#1086;&#1074;&#1072;%2021\&#1096;&#1072;&#1093;&#1084;&#1072;&#1090;&#1082;&#1072;%20&#1085;&#1086;&#1074;&#1072;&#1103;%20&#1051;&#1086;&#1084;&#1086;&#1085;&#1086;&#1089;%2021%203%20&#1074;&#1080;&#1076;&#1072;%20&#1042;&#1044;&#105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0;&#1091;&#1081;&#1073;&#1099;&#1096;&#1077;&#1074;&#1072;,28\&#1096;&#1072;&#1093;&#1084;&#1072;&#1090;&#1082;&#1072;%20&#1085;&#1086;&#1074;&#1072;&#1103;%203%20&#1074;&#1080;&#1076;&#1072;%20&#1042;&#1044;&#1054;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4-&#1093;%20&#1101;&#1090;&#1072;&#1078;&#1085;&#1099;&#1077;%20&#1076;&#1086;&#1084;&#1072;%20&#1053;&#1086;&#1074;&#1086;&#1076;&#1088;&#1091;&#1078;&#1077;&#1089;&#1082;\&#1050;&#1091;&#1081;&#1073;&#1099;&#1096;&#1074;&#1072;,36\&#1096;&#1072;&#1093;&#1084;&#1072;&#1090;&#1082;&#1072;%20&#1085;&#1086;&#1074;&#1072;&#1103;%203%20&#1074;&#1080;&#1076;&#1072;%20&#1042;&#1044;&#1054;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4-&#1093;%20&#1101;&#1090;&#1072;&#1078;&#1085;&#1099;&#1077;%20&#1076;&#1086;&#1084;&#1072;%20&#1053;&#1086;&#1074;&#1086;&#1076;&#1088;&#1091;&#1078;&#1077;&#1089;&#1082;\&#1050;&#1091;&#1081;&#1073;&#1099;&#1096;&#1074;&#1072;,38\&#1096;&#1072;&#1093;&#1084;&#1072;&#1090;&#1082;&#1072;%20&#1085;&#1086;&#1074;&#1072;&#1103;%203%20&#1074;&#1080;&#1076;&#1072;%20&#1042;&#1044;&#1054;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4-&#1093;%20&#1101;&#1090;&#1072;&#1078;&#1085;&#1099;&#1077;%20&#1076;&#1086;&#1084;&#1072;%20&#1053;&#1086;&#1074;&#1086;&#1076;&#1088;&#1091;&#1078;&#1077;&#1089;&#1082;\&#1050;&#1091;&#1081;&#1073;&#1099;&#1096;&#1074;&#1072;,40\&#1096;&#1072;&#1093;&#1084;&#1072;&#1090;&#1082;&#1072;%20&#1085;&#1086;&#1074;&#1072;&#1103;%203%20&#1074;&#1080;&#1076;&#1072;%20&#1042;&#1044;&#1054;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4-&#1093;%20&#1101;&#1090;&#1072;&#1078;&#1085;&#1099;&#1077;%20&#1076;&#1086;&#1084;&#1072;%20&#1053;&#1086;&#1074;&#1086;&#1076;&#1088;&#1091;&#1078;&#1077;&#1089;&#1082;\&#1043;&#1086;&#1075;&#1086;&#1083;&#1103;,1&#1072;\&#1096;&#1072;&#1093;&#1084;&#1072;&#1090;&#1082;&#1072;%20&#1085;&#1086;&#1074;&#1072;&#1103;%203%20&#1074;&#1080;&#1076;&#1072;%20&#1042;&#1044;&#1054;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4-&#1093;%20&#1101;&#1090;&#1072;&#1078;&#1085;&#1099;&#1077;%20&#1076;&#1086;&#1084;&#1072;\&#1051;&#1086;&#1084;&#1086;&#1085;&#1086;&#1089;&#1086;&#1074;&#1072;%2027\&#1096;&#1072;&#1093;&#1084;&#1072;&#1090;&#1082;&#1072;%20&#1085;&#1086;&#1074;&#1072;&#1103;%203%20&#1074;&#1080;&#1076;&#1072;%20&#1042;&#1044;&#1054;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4-&#1093;%20&#1101;&#1090;&#1072;&#1078;&#1085;&#1099;&#1077;%20&#1076;&#1086;&#1084;&#1072;\&#1051;&#1086;&#1084;&#1086;&#1085;&#1086;&#1089;&#1086;&#1074;&#1072;%2029\&#1096;&#1072;&#1093;&#1084;&#1072;&#1090;&#1082;&#1072;%20&#1085;&#1086;&#1074;&#1072;&#1103;%203%20&#1074;&#1080;&#1076;&#1072;%20&#1042;&#1044;&#1054;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4-&#1093;%20&#1101;&#1090;&#1072;&#1078;&#1085;&#1099;&#1077;%20&#1076;&#1086;&#1084;&#1072;\&#1051;&#1086;&#1084;&#1086;&#1085;&#1086;&#1089;&#1086;&#1074;&#1072;%2033\&#1096;&#1072;&#1093;&#1084;&#1072;&#1090;&#1082;&#1072;%20&#1085;&#1086;&#1074;&#1072;&#1103;%203%20&#1074;&#1080;&#1076;&#1072;%20&#1042;&#1044;&#1054;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4-&#1093;%20&#1101;&#1090;&#1072;&#1078;&#1085;&#1099;&#1077;%20&#1076;&#1086;&#1084;&#1072;\&#1051;&#1086;&#1084;&#1086;&#1085;&#1086;&#1089;&#1086;&#1074;&#1072;%2035\&#1096;&#1072;&#1093;&#1084;&#1072;&#1090;&#1082;&#1072;%20&#1085;&#1086;&#1074;&#1072;&#1103;%203%20&#1074;&#1080;&#1076;&#1072;%20&#1042;&#1044;&#1054;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4-&#1093;%20&#1101;&#1090;&#1072;&#1078;&#1085;&#1099;&#1077;%20&#1076;&#1086;&#1084;&#1072;\&#1055;.%20&#1052;&#1086;&#1088;&#1086;&#1079;&#1086;&#1074;&#1072;%202\&#1096;&#1072;&#1093;&#1084;&#1072;&#1090;&#1082;&#1072;%20&#1085;&#1086;&#1074;&#1072;&#1103;%203%20&#1074;&#1080;&#1076;&#1072;%20&#1042;&#1044;&#1054;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4-&#1093;%20&#1101;&#1090;&#1072;&#1078;&#1085;&#1099;&#1077;%20&#1076;&#1086;&#1084;&#1072;\&#1055;.%20&#1052;&#1086;&#1088;&#1086;&#1079;&#1086;&#1074;&#1072;%2013\&#1096;&#1072;&#1093;&#1084;&#1072;&#1090;&#1082;&#1072;%20&#1085;&#1086;&#1074;&#1072;&#1103;%203%20&#1074;&#1080;&#1076;&#1072;%20&#1042;&#1044;&#1054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0;&#1091;&#1081;&#1073;&#1099;&#1096;&#1077;&#1074;&#1072;,30\&#1096;&#1072;&#1093;&#1084;&#1072;&#1090;&#1082;&#1072;%20&#1085;&#1086;&#1074;&#1072;&#1103;%203%20&#1074;&#1080;&#1076;&#1072;%20&#1042;&#1044;&#1054;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4-&#1093;%20&#1101;&#1090;&#1072;&#1078;&#1085;&#1099;&#1077;%20&#1076;&#1086;&#1084;&#1072;\&#1055;.&#1052;&#1086;&#1088;&#1086;&#1079;&#1086;&#1074;&#1072;%2011\&#1096;&#1072;&#1093;&#1084;&#1072;&#1090;&#1082;&#1072;%20&#1085;&#1086;&#1074;&#1072;&#1103;%203%20&#1074;&#1080;&#1076;&#1072;%20&#1042;&#1044;&#1054;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5-&#1090;&#1080;%20&#1101;&#1090;&#1072;&#1078;&#1085;&#1099;&#1077;%20&#1076;&#1086;&#1084;&#1072;%20&#1053;&#1086;&#1074;&#1086;&#1076;&#1088;&#1091;&#1078;&#1077;&#1089;&#1082;\&#1050;&#1091;&#1081;&#1073;&#1099;&#1096;&#1077;&#1074;&#1072;,29\&#1096;&#1072;&#1093;&#1084;&#1072;&#1090;&#1082;&#1072;%20&#1085;&#1086;&#1074;&#1072;&#1103;%203%20&#1074;&#1080;&#1076;&#1072;%20&#1042;&#1044;&#1054;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5-&#1090;&#1080;%20&#1101;&#1090;&#1072;&#1078;&#1085;&#1099;&#1077;%20&#1076;&#1086;&#1084;&#1072;%20&#1053;&#1086;&#1074;&#1086;&#1076;&#1088;&#1091;&#1078;&#1077;&#1089;&#1082;\&#1050;&#1091;&#1081;&#1073;&#1099;&#1096;&#1077;&#1074;&#1072;,31\&#1096;&#1072;&#1093;&#1084;&#1072;&#1090;&#1082;&#1072;%20&#1085;&#1086;&#1074;&#1072;&#1103;%203%20&#1074;&#1080;&#1076;&#1072;%20&#1042;&#1044;&#1054;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5-&#1090;&#1080;%20&#1101;&#1090;&#1072;&#1078;&#1085;&#1099;&#1077;%20&#1076;&#1086;&#1084;&#1072;%20&#1053;&#1086;&#1074;&#1086;&#1076;&#1088;&#1091;&#1078;&#1077;&#1089;&#1082;\&#1050;&#1091;&#1081;&#1073;&#1099;&#1096;&#1077;&#1074;&#1072;,42\&#1096;&#1072;&#1093;&#1084;&#1072;&#1090;&#1082;&#1072;%20&#1085;&#1086;&#1074;&#1072;&#1103;%203%20&#1074;&#1080;&#1076;&#1072;%20&#1042;&#1044;&#1054;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5-&#1090;&#1080;%20&#1101;&#1090;&#1072;&#1078;&#1085;&#1099;&#1077;%20&#1076;&#1086;&#1084;&#1072;%20&#1053;&#1086;&#1074;&#1086;&#1076;&#1088;&#1091;&#1078;&#1077;&#1089;&#1082;\&#1050;&#1091;&#1081;&#1073;&#1099;&#1096;&#1077;&#1074;&#1072;,42&#1040;\&#1096;&#1072;&#1093;&#1084;&#1072;&#1090;&#1082;&#1072;%20&#1085;&#1086;&#1074;&#1072;&#1103;%203%20&#1074;&#1080;&#1076;&#1072;%20&#1042;&#1044;&#1054;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5-&#1090;&#1080;%20&#1101;&#1090;&#1072;&#1078;&#1085;&#1099;&#1077;%20&#1076;&#1086;&#1084;&#1072;%20&#1053;&#1086;&#1074;&#1086;&#1076;&#1088;&#1091;&#1078;&#1077;&#1089;&#1082;\&#1050;&#1091;&#1081;&#1073;&#1099;&#1096;&#1077;&#1074;&#1072;,44\&#1096;&#1072;&#1093;&#1084;&#1072;&#1090;&#1082;&#1072;%20&#1085;&#1086;&#1074;&#1072;&#1103;%203%20&#1074;&#1080;&#1076;&#1072;%20&#1042;&#1044;&#1054;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5-&#1090;&#1080;%20&#1101;&#1090;&#1072;&#1078;&#1085;&#1099;&#1077;%20&#1076;&#1086;&#1084;&#1072;%20&#1053;&#1086;&#1074;&#1086;&#1076;&#1088;&#1091;&#1078;&#1077;&#1089;&#1082;\&#1050;&#1091;&#1081;&#1073;&#1099;&#1096;&#1077;&#1074;&#1072;,48\&#1096;&#1072;&#1093;&#1084;&#1072;&#1090;&#1082;&#1072;%20&#1085;&#1086;&#1074;&#1072;&#1103;%203%20&#1074;&#1080;&#1076;&#1072;%20&#1042;&#1044;&#1054;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5-&#1090;&#1080;%20&#1101;&#1090;&#1072;&#1078;&#1085;&#1099;&#1077;%20&#1076;&#1086;&#1084;&#1072;%20&#1053;&#1086;&#1074;&#1086;&#1076;&#1088;&#1091;&#1078;&#1077;&#1089;&#1082;\&#1064;&#1077;&#1074;&#1095;&#1077;&#1085;&#1082;&#1086;,1\&#1096;&#1072;&#1093;&#1084;&#1072;&#1090;&#1082;&#1072;%20&#1085;&#1086;&#1074;&#1072;&#1103;%203%20&#1074;&#1080;&#1076;&#1072;%20&#1042;&#1044;&#1054;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5-&#1090;&#1080;%20&#1101;&#1090;&#1072;&#1078;&#1085;&#1099;&#1077;%20&#1076;&#1086;&#1084;&#1072;%20&#1053;&#1086;&#1074;&#1086;&#1076;&#1088;&#1091;&#1078;&#1077;&#1089;&#1082;\&#1050;&#1072;&#1087;&#1091;&#1089;&#1090;&#1099;,12\&#1096;&#1072;&#1093;&#1084;&#1072;&#1090;&#1082;&#1072;%20&#1085;&#1086;&#1074;&#1072;&#1103;%203%20&#1074;&#1080;&#1076;&#1072;%20&#1042;&#1044;&#1054;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5-&#1090;&#1080;%20&#1101;&#1090;&#1072;&#1078;&#1085;&#1099;&#1077;%20&#1076;&#1086;&#1084;&#1072;%20&#1053;&#1086;&#1074;&#1086;&#1076;&#1088;&#1091;&#1078;&#1077;&#1089;&#1082;\&#1051;.&#1059;&#1082;&#1088;&#1072;&#1080;&#1085;&#1082;&#1080;,2\&#1096;&#1072;&#1093;&#1084;&#1072;&#1090;&#1082;&#1072;%20&#1085;&#1086;&#1074;&#1072;&#1103;%203%20&#1074;&#1080;&#1076;&#1072;%20&#1042;&#1044;&#105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0;&#1091;&#1081;&#1073;&#1099;&#1096;&#1077;&#1074;&#1072;,34\&#1096;&#1072;&#1093;&#1084;&#1072;&#1090;&#1082;&#1072;%20&#1085;&#1086;&#1074;&#1072;&#1103;%203%20&#1074;&#1080;&#1076;&#1072;%20&#1042;&#1044;&#1054;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5-&#1090;&#1080;%20&#1101;&#1090;&#1072;&#1078;&#1085;&#1099;&#1077;%20&#1076;&#1086;&#1084;&#1072;%20&#1053;&#1086;&#1074;&#1086;&#1076;&#1088;&#1091;&#1078;&#1077;&#1089;&#1082;\&#1052;&#1080;&#1088;&#1072;,53\&#1096;&#1072;&#1093;&#1084;&#1072;&#1090;&#1082;&#1072;%20&#1085;&#1086;&#1074;&#1072;&#1103;%203%20&#1074;&#1080;&#1076;&#1072;%20&#1042;&#1044;&#1054;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5-&#1090;&#1080;%20&#1101;&#1090;&#1072;&#1078;&#1085;&#1099;&#1077;%20&#1076;&#1086;&#1084;&#1072;%20&#1053;&#1086;&#1074;&#1086;&#1076;&#1088;&#1091;&#1078;&#1077;&#1089;&#1082;\&#1041;&#1091;&#1076;&#1077;&#1085;&#1085;&#1086;&#1075;&#1086;,121&#1072;\&#1096;&#1072;&#1093;&#1084;&#1072;&#1090;&#1082;&#1072;%20&#1085;&#1086;&#1074;&#1072;&#1103;%203%20&#1074;&#1080;&#1076;&#1072;%20&#1042;&#1044;&#1054;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5-&#1090;&#1080;%20&#1101;&#1090;&#1072;&#1078;&#1085;&#1099;&#1077;%20&#1076;&#1086;&#1084;&#1072;%20&#1053;&#1086;&#1074;&#1086;&#1076;&#1088;&#1091;&#1078;&#1077;&#1089;&#1082;\&#1041;&#1091;&#1076;&#1077;&#1085;&#1085;&#1086;&#1075;&#1086;,224\&#1096;&#1072;&#1093;&#1084;&#1072;&#1090;&#1082;&#1072;%20&#1085;&#1086;&#1074;&#1072;&#1103;%203%20&#1074;&#1080;&#1076;&#1072;%20&#1042;&#1044;&#1054;.xls" TargetMode="External" /></Relationships>
</file>

<file path=xl/externalLinks/_rels/externalLink1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5-&#1090;&#1080;%20&#1101;&#1090;&#1072;&#1078;&#1085;&#1099;&#1077;%20&#1076;&#1086;&#1084;&#1072;\&#1082;&#1086;&#1090;&#1086;&#1074;&#1089;&#1082;&#1086;&#1075;&#1086;%201&#1072;\&#1096;&#1072;&#1093;&#1084;&#1072;&#1090;&#1082;&#1072;%20&#1085;&#1086;&#1074;&#1072;&#1103;%203%20&#1074;&#1080;&#1076;&#1072;%20&#1042;&#1044;&#1054;.xls" TargetMode="External" /></Relationships>
</file>

<file path=xl/externalLinks/_rels/externalLink1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5-&#1090;&#1080;%20&#1101;&#1090;&#1072;&#1078;&#1085;&#1099;&#1077;%20&#1076;&#1086;&#1084;&#1072;\&#1050;&#1086;&#1090;&#1086;&#1074;&#1089;&#1082;&#1086;&#1075;&#1086;%202&#1040;\&#1096;&#1072;&#1093;&#1084;&#1072;&#1090;&#1082;&#1072;%20&#1085;&#1086;&#1074;&#1072;&#1103;%203%20&#1074;&#1080;&#1076;&#1072;%20&#1042;&#1044;&#1054;.xls" TargetMode="External" /></Relationships>
</file>

<file path=xl/externalLinks/_rels/externalLink1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5-&#1090;&#1080;%20&#1101;&#1090;&#1072;&#1078;&#1085;&#1099;&#1077;%20&#1076;&#1086;&#1084;&#1072;\&#1082;&#1086;&#1090;&#1086;&#1074;&#1089;&#1082;&#1086;&#1075;&#1086;%203&#1072;\&#1096;&#1072;&#1093;&#1084;&#1072;&#1090;&#1082;&#1072;%20&#1085;&#1086;&#1074;&#1072;&#1103;%203%20&#1074;&#1080;&#1076;&#1072;%20&#1042;&#1044;&#1054;.xls" TargetMode="External" /></Relationships>
</file>

<file path=xl/externalLinks/_rels/externalLink1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5-&#1090;&#1080;%20&#1101;&#1090;&#1072;&#1078;&#1085;&#1099;&#1077;%20&#1076;&#1086;&#1084;&#1072;\&#1051;&#1086;&#1084;&#1086;&#1085;&#1086;&#1089;&#1086;&#1074;&#1072;%201&#1073;\&#1096;&#1072;&#1093;&#1084;&#1072;&#1090;&#1082;&#1072;%20&#1085;&#1086;&#1074;&#1072;&#1103;%203%20&#1074;&#1080;&#1076;&#1072;%20&#1042;&#1044;&#1054;.xls" TargetMode="External" /></Relationships>
</file>

<file path=xl/externalLinks/_rels/externalLink1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5-&#1090;&#1080;%20&#1101;&#1090;&#1072;&#1078;&#1085;&#1099;&#1077;%20&#1076;&#1086;&#1084;&#1072;\&#1083;&#1086;&#1084;&#1086;&#1085;&#1086;&#1089;&#1086;&#1074;&#1072;%201&#1072;\&#1096;&#1072;&#1093;&#1084;&#1072;&#1090;&#1082;&#1072;%20&#1051;&#1086;&#1084;&#1086;&#1085;&#1086;&#1089;%201&#1072;%203%20&#1074;&#1080;&#1076;&#1072;%20&#1042;&#1044;&#1054;.xls" TargetMode="External" /></Relationships>
</file>

<file path=xl/externalLinks/_rels/externalLink1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5-&#1090;&#1080;%20&#1101;&#1090;&#1072;&#1078;&#1085;&#1099;&#1077;%20&#1076;&#1086;&#1084;&#1072;\&#1051;&#1086;&#1084;&#1086;&#1085;&#1086;&#1089;&#1086;&#1074;&#1072;%202&#1072;\&#1096;&#1072;&#1093;&#1084;&#1072;&#1090;&#1082;&#1072;%20&#1085;&#1086;&#1074;&#1072;&#1103;%203%20&#1074;&#1080;&#1076;&#1072;%20&#1042;&#1044;&#1054;.xls" TargetMode="External" /></Relationships>
</file>

<file path=xl/externalLinks/_rels/externalLink1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5-&#1090;&#1080;%20&#1101;&#1090;&#1072;&#1078;&#1085;&#1099;&#1077;%20&#1076;&#1086;&#1084;&#1072;\&#1083;&#1086;&#1084;&#1086;&#1085;&#1086;&#1089;&#1086;&#1074;&#1072;%2029&#1072;\&#1096;&#1072;&#1093;&#1084;&#1072;&#1090;&#1082;&#1072;%20&#1085;&#1086;&#1074;&#1072;&#1103;%203%20&#1074;&#1080;&#1076;&#1072;%20&#1042;&#1044;&#1054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64;&#1077;&#1074;&#1095;&#1077;&#1085;&#1082;&#1086;,2\&#1096;&#1072;&#1093;&#1084;&#1072;&#1090;&#1082;&#1072;%20&#1085;&#1086;&#1074;&#1072;&#1103;%203%20&#1074;&#1080;&#1076;&#1072;%20&#1042;&#1044;&#1054;.xls" TargetMode="External" /></Relationships>
</file>

<file path=xl/externalLinks/_rels/externalLink1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5-&#1090;&#1080;%20&#1101;&#1090;&#1072;&#1078;&#1085;&#1099;&#1077;%20&#1076;&#1086;&#1084;&#1072;\&#1083;&#1086;&#1084;&#1086;&#1085;&#1086;&#1089;&#1086;&#1074;&#1072;%2037\&#1096;&#1072;&#1093;&#1084;&#1072;&#1090;&#1082;&#1072;%20&#1085;&#1086;&#1074;&#1072;&#1103;%203%20&#1074;&#1080;&#1076;&#1072;%20&#1042;&#1044;&#1054;.xls" TargetMode="External" /></Relationships>
</file>

<file path=xl/externalLinks/_rels/externalLink1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5-&#1090;&#1080;%20&#1101;&#1090;&#1072;&#1078;&#1085;&#1099;&#1077;%20&#1076;&#1086;&#1084;&#1072;\&#1083;&#1086;&#1084;&#1086;&#1085;&#1086;&#1089;&#1086;&#1074;&#1072;%2048\&#1096;&#1072;&#1093;&#1084;&#1072;&#1090;&#1082;&#1072;%20&#1085;&#1086;&#1074;&#1072;&#1103;%203%20&#1074;&#1080;&#1076;&#1072;%20&#1042;&#1044;&#1054;.xls" TargetMode="External" /></Relationships>
</file>

<file path=xl/externalLinks/_rels/externalLink1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5-&#1090;&#1080;%20&#1101;&#1090;&#1072;&#1078;&#1085;&#1099;&#1077;%20&#1076;&#1086;&#1084;&#1072;\&#1083;&#1086;&#1084;&#1086;&#1085;&#1086;&#1089;&#1086;&#1074;&#1072;%2050\&#1096;&#1072;&#1093;&#1084;&#1072;&#1090;&#1082;&#1072;%20&#1085;&#1086;&#1074;&#1072;&#1103;%203%20&#1074;&#1080;&#1076;&#1072;%20&#1042;&#1044;&#1054;.xls" TargetMode="External" /></Relationships>
</file>

<file path=xl/externalLinks/_rels/externalLink1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5-&#1090;&#1080;%20&#1101;&#1090;&#1072;&#1078;&#1085;&#1099;&#1077;%20&#1076;&#1086;&#1084;&#1072;\&#1083;&#1086;&#1084;&#1086;&#1085;&#1086;&#1089;&#1086;&#1074;&#1072;%2052\&#1096;&#1072;&#1093;&#1084;&#1072;&#1090;&#1082;&#1072;%20&#1085;&#1086;&#1074;&#1072;&#1103;%203%20&#1074;&#1080;&#1076;&#1072;%20&#1042;&#1044;&#1054;.xls" TargetMode="External" /></Relationships>
</file>

<file path=xl/externalLinks/_rels/externalLink1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5-&#1090;&#1080;%20&#1101;&#1090;&#1072;&#1078;&#1085;&#1099;&#1077;%20&#1076;&#1086;&#1084;&#1072;\&#1087;&#1072;&#1088;&#1093;&#1086;&#1084;&#1077;&#1085;&#1082;&#1086;%209\&#1096;&#1072;&#1093;&#1084;&#1072;&#1090;&#1082;&#1072;%20&#1085;&#1086;&#1074;&#1072;&#1103;%203%20&#1074;&#1080;&#1076;&#1072;%20&#1042;&#1044;&#1054;.xls" TargetMode="External" /></Relationships>
</file>

<file path=xl/externalLinks/_rels/externalLink1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5-&#1090;&#1080;%20&#1101;&#1090;&#1072;&#1078;&#1085;&#1099;&#1077;%20&#1076;&#1086;&#1084;&#1072;\&#1087;&#1086;&#1083;&#1077;&#1074;&#1072;&#1103;%2015&#1072;\&#1096;&#1072;&#1093;&#1084;&#1072;&#1090;&#1082;&#1072;%20&#1085;&#1086;&#1074;&#1072;&#1103;%203%20&#1074;&#1080;&#1076;&#1072;%20&#1042;&#1044;&#1054;.xls" TargetMode="External" /></Relationships>
</file>

<file path=xl/externalLinks/_rels/externalLink1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5-&#1090;&#1080;%20&#1101;&#1090;&#1072;&#1078;&#1085;&#1099;&#1077;%20&#1076;&#1086;&#1084;&#1072;\&#1055;.%20&#1052;&#1086;&#1088;&#1086;&#1079;&#1086;&#1074;&#1072;%204\&#1096;&#1072;&#1093;&#1084;&#1072;&#1090;&#1082;&#1072;%20&#1085;&#1086;&#1074;&#1072;&#1103;%203%20&#1074;&#1080;&#1076;&#1072;%20&#1042;&#1044;&#1054;.xls" TargetMode="External" /></Relationships>
</file>

<file path=xl/externalLinks/_rels/externalLink1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&#1058;&#1072;&#1088;&#1080;&#1092;%209-&#1090;&#1080;%20&#1101;&#1090;&#1072;&#1078;&#1085;.%20&#1076;&#1086;&#1084;&#1072;\&#1096;&#1072;&#1093;&#1084;&#1072;&#1090;&#1082;&#1072;%20&#1085;&#1086;&#1074;&#1072;&#1103;%203%20&#1074;&#1080;&#1076;&#1072;%20&#1042;&#1044;&#1054;.xls" TargetMode="External" /></Relationships>
</file>

<file path=xl/externalLinks/_rels/externalLink16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&#1055;&#1086;&#1076;&#1086;&#1084;&#1086;&#1074;&#1086;&#1081;%20&#1088;&#1072;&#1089;&#1095;&#1077;&#1090;%20&#1086;&#1090;%20&#1087;&#1083;&#1086;&#1097;&#1072;&#1076;&#1080;%202015%20&#1087;&#1086;&#1089;&#1083;&#1077;&#1076;&#1085;&#1080;&#1081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64;&#1077;&#1074;&#1095;&#1077;&#1085;&#1082;&#1086;,4\&#1096;&#1072;&#1093;&#1084;&#1072;&#1090;&#1082;&#1072;%20&#1085;&#1086;&#1074;&#1072;&#1103;%203%20&#1074;&#1080;&#1076;&#1072;%20&#1042;&#1044;&#1054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2;&#1080;&#1088;&#1072;,3\&#1096;&#1072;&#1093;&#1084;&#1072;&#1090;&#1082;&#1072;%20&#1085;&#1086;&#1074;&#1072;&#1103;%203%20&#1074;&#1080;&#1076;&#1072;%20&#1042;&#1044;&#105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2;&#1080;&#1088;&#1072;,5\&#1096;&#1072;&#1093;&#1084;&#1072;&#1090;&#1082;&#1072;%20&#1085;&#1086;&#1074;&#1072;&#1103;%203%20&#1074;&#1080;&#1076;&#1072;%20&#1042;&#1044;&#10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0;&#1091;&#1081;&#1073;&#1099;&#1096;&#1077;&#1074;&#1072;,7\&#1096;&#1072;&#1093;&#1084;&#1072;&#1090;&#1082;&#1072;%20&#1085;&#1086;&#1074;&#1072;&#1103;%203%20&#1074;&#1080;&#1076;&#1072;%20&#1042;&#1044;&#1054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2;&#1080;&#1088;&#1072;,6\&#1096;&#1072;&#1093;&#1084;&#1072;&#1090;&#1082;&#1072;%20&#1085;&#1086;&#1074;&#1072;&#1103;%203%20&#1074;&#1080;&#1076;&#1072;%20&#1042;&#1044;&#1054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2;&#1080;&#1088;&#1072;,8\&#1096;&#1072;&#1093;&#1084;&#1072;&#1090;&#1082;&#1072;%20&#1085;&#1086;&#1074;&#1072;&#1103;%203%20&#1074;&#1080;&#1076;&#1072;%20&#1042;&#1044;&#1054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2;&#1080;&#1088;&#1072;,9\&#1096;&#1072;&#1093;&#1084;&#1072;&#1090;&#1082;&#1072;%20&#1085;&#1086;&#1074;&#1072;&#1103;%203%20&#1074;&#1080;&#1076;&#1072;%20&#1042;&#1044;&#1054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2;&#1080;&#1088;&#1072;,11\&#1096;&#1072;&#1093;&#1084;&#1072;&#1090;&#1082;&#1072;%20&#1085;&#1086;&#1074;&#1072;&#1103;%203%20&#1074;&#1080;&#1076;&#1072;%20&#1042;&#1044;&#1054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2;&#1080;&#1088;&#1072;,13\&#1096;&#1072;&#1093;&#1084;&#1072;&#1090;&#1082;&#1072;%20&#1085;&#1086;&#1074;&#1072;&#1103;%203%20&#1074;&#1080;&#1076;&#1072;%20&#1042;&#1044;&#1054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2;&#1080;&#1088;&#1072;,14\&#1096;&#1072;&#1093;&#1084;&#1072;&#1090;&#1082;&#1072;%20&#1085;&#1086;&#1074;&#1072;&#1103;%203%20&#1074;&#1080;&#1076;&#1072;%20&#1042;&#1044;&#1054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2;&#1080;&#1088;&#1072;,15\&#1096;&#1072;&#1093;&#1084;&#1072;&#1090;&#1082;&#1072;%20&#1085;&#1086;&#1074;&#1072;&#1103;%203%20&#1074;&#1080;&#1076;&#1072;%20&#1042;&#1044;&#1054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2;&#1080;&#1088;&#1072;,16\&#1096;&#1072;&#1093;&#1084;&#1072;&#1090;&#1082;&#1072;%20&#1085;&#1086;&#1074;&#1072;&#1103;%203%20&#1074;&#1080;&#1076;&#1072;%20&#1042;&#1044;&#1054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2;&#1080;&#1088;&#1072;,18\&#1096;&#1072;&#1093;&#1084;&#1072;&#1090;&#1082;&#1072;%20&#1085;&#1086;&#1074;&#1072;&#1103;%203%20&#1074;&#1080;&#1076;&#1072;%20&#1042;&#1044;&#1054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2;&#1080;&#1088;&#1072;,20\&#1096;&#1072;&#1093;&#1084;&#1072;&#1090;&#1082;&#1072;%20&#1085;&#1086;&#1074;&#1072;&#1103;%203%20&#1074;&#1080;&#1076;&#1072;%20&#1042;&#1044;&#10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0;&#1091;&#1081;&#1073;&#1099;&#1096;&#1077;&#1074;&#1072;,9\&#1096;&#1072;&#1093;&#1084;&#1072;&#1090;&#1082;&#1072;%20&#1085;&#1086;&#1074;&#1072;&#1103;%203%20&#1074;&#1080;&#1076;&#1072;%20&#1042;&#1044;&#1054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2;&#1080;&#1088;&#1072;,22\&#1096;&#1072;&#1093;&#1084;&#1072;&#1090;&#1082;&#1072;%20&#1085;&#1086;&#1074;&#1072;&#1103;%203%20&#1074;&#1080;&#1076;&#1072;%20&#1042;&#1044;&#1054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2;&#1080;&#1088;&#1072;,24\&#1096;&#1072;&#1093;&#1084;&#1072;&#1090;&#1082;&#1072;%20&#1085;&#1086;&#1074;&#1072;&#1103;%203%20&#1074;&#1080;&#1076;&#1072;%20&#1042;&#1044;&#1054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2;&#1080;&#1088;&#1072;,26\&#1096;&#1072;&#1093;&#1084;&#1072;&#1090;&#1082;&#1072;%20&#1085;&#1086;&#1074;&#1072;&#1103;%203%20&#1074;&#1080;&#1076;&#1072;%20&#1042;&#1044;&#1054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2;&#1080;&#1088;&#1072;,32\&#1096;&#1072;&#1093;&#1084;&#1072;&#1090;&#1082;&#1072;%20&#1085;&#1086;&#1074;&#1072;&#1103;%203%20&#1074;&#1080;&#1076;&#1072;%20&#1042;&#1044;&#1054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2;&#1080;&#1088;&#1072;,34\&#1096;&#1072;&#1093;&#1084;&#1072;&#1090;&#1082;&#1072;%20&#1085;&#1086;&#1074;&#1072;&#1103;%203%20&#1074;&#1080;&#1076;&#1072;%20&#1042;&#1044;&#1054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2;&#1080;&#1088;&#1072;,35\&#1096;&#1072;&#1093;&#1084;&#1072;&#1090;&#1082;&#1072;%20&#1085;&#1086;&#1074;&#1072;&#1103;%203%20&#1074;&#1080;&#1076;&#1072;%20&#1042;&#1044;&#1054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2;&#1080;&#1088;&#1072;,36\&#1096;&#1072;&#1093;&#1084;&#1072;&#1090;&#1082;&#1072;%20&#1085;&#1086;&#1074;&#1072;&#1103;%203%20&#1074;&#1080;&#1076;&#1072;%20&#1042;&#1044;&#1054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2;&#1080;&#1088;&#1072;,37\&#1096;&#1072;&#1093;&#1084;&#1072;&#1090;&#1082;&#1072;%20&#1085;&#1086;&#1074;&#1072;&#1103;%203%20&#1074;&#1080;&#1076;&#1072;%20&#1042;&#1044;&#1054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2;&#1080;&#1088;&#1072;,38\&#1096;&#1072;&#1093;&#1084;&#1072;&#1090;&#1082;&#1072;%20&#1085;&#1086;&#1074;&#1072;&#1103;%203%20&#1074;&#1080;&#1076;&#1072;%20&#1042;&#1044;&#1054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2;&#1080;&#1088;&#1072;,40\&#1096;&#1072;&#1093;&#1084;&#1072;&#1090;&#1082;&#1072;%20&#1085;&#1086;&#1074;&#1072;&#1103;%203%20&#1074;&#1080;&#1076;&#1072;%20&#1042;&#1044;&#105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0;&#1091;&#1081;&#1073;&#1099;&#1096;&#1077;&#1074;&#1072;,11\&#1096;&#1072;&#1093;&#1084;&#1072;&#1090;&#1082;&#1072;%20&#1085;&#1086;&#1074;&#1072;&#1103;%203%20&#1074;&#1080;&#1076;&#1072;%20&#1042;&#1044;&#1054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2;&#1080;&#1088;&#1072;,41\&#1096;&#1072;&#1093;&#1084;&#1072;&#1090;&#1082;&#1072;%20&#1085;&#1086;&#1074;&#1072;&#1103;%203%20&#1074;&#1080;&#1076;&#1072;%20&#1042;&#1044;&#1054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2;&#1080;&#1088;&#1072;,43\&#1096;&#1072;&#1093;&#1084;&#1072;&#1090;&#1082;&#1072;%20&#1085;&#1086;&#1074;&#1072;&#1103;%203%20&#1074;&#1080;&#1076;&#1072;%20&#1042;&#1044;&#1054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2;&#1080;&#1088;&#1072;,44\&#1096;&#1072;&#1093;&#1084;&#1072;&#1090;&#1082;&#1072;%20&#1085;&#1086;&#1074;&#1072;&#1103;%203%20&#1074;&#1080;&#1076;&#1072;%20&#1042;&#1044;&#1054;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2;&#1080;&#1088;&#1072;,46\&#1096;&#1072;&#1093;&#1084;&#1072;&#1090;&#1082;&#1072;%20&#1085;&#1086;&#1074;&#1072;&#1103;%203%20&#1074;&#1080;&#1076;&#1072;%20&#1042;&#1044;&#1054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2;&#1080;&#1088;&#1072;,47\&#1096;&#1072;&#1093;&#1084;&#1072;&#1090;&#1082;&#1072;%20&#1085;&#1086;&#1074;&#1072;&#1103;%203%20&#1074;&#1080;&#1076;&#1072;%20&#1042;&#1044;&#1054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2;&#1080;&#1088;&#1072;,48\&#1096;&#1072;&#1093;&#1084;&#1072;&#1090;&#1082;&#1072;%20&#1085;&#1086;&#1074;&#1072;&#1103;%203%20&#1074;&#1080;&#1076;&#1072;%20&#1042;&#1044;&#1054;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2;&#1080;&#1088;&#1072;,51\&#1096;&#1072;&#1093;&#1084;&#1072;&#1090;&#1082;&#1072;%20&#1085;&#1086;&#1074;&#1072;&#1103;%203%20&#1074;&#1080;&#1076;&#1072;%20&#1042;&#1044;&#1054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5;&#1088;&#1086;&#1083;&#1077;&#1090;&#1072;&#1088;&#1089;&#1082;&#1072;&#1103;,20\&#1096;&#1072;&#1093;&#1084;&#1072;&#1090;&#1082;&#1072;%20&#1085;&#1086;&#1074;&#1072;&#1103;%203%20&#1074;&#1080;&#1076;&#1072;%20&#1042;&#1044;&#1054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5;&#1088;&#1086;&#1083;&#1077;&#1090;&#1072;&#1088;&#1089;&#1082;&#1072;&#1103;,21\&#1096;&#1072;&#1093;&#1084;&#1072;&#1090;&#1082;&#1072;%20&#1085;&#1086;&#1074;&#1072;&#1103;%203%20&#1074;&#1080;&#1076;&#1072;%20&#1042;&#1044;&#1054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5;&#1088;&#1086;&#1083;&#1077;&#1090;&#1072;&#1088;&#1089;&#1082;&#1072;&#1103;,28\&#1096;&#1072;&#1093;&#1084;&#1072;&#1090;&#1082;&#1072;%20&#1085;&#1086;&#1074;&#1072;&#1103;%203%20&#1074;&#1080;&#1076;&#1072;%20&#1042;&#1044;&#105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0;&#1091;&#1081;&#1073;&#1099;&#1096;&#1077;&#1074;&#1072;,13\&#1096;&#1072;&#1093;&#1084;&#1072;&#1090;&#1082;&#1072;%20&#1085;&#1086;&#1074;&#1072;&#1103;%203%20&#1074;&#1080;&#1076;&#1072;%20&#1042;&#1044;&#1054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5;&#1088;&#1086;&#1083;&#1077;&#1090;&#1072;&#1088;&#1089;&#1082;&#1072;&#1103;,29\&#1096;&#1072;&#1093;&#1084;&#1072;&#1090;&#1082;&#1072;%20&#1085;&#1086;&#1074;&#1072;&#1103;%203%20&#1074;&#1080;&#1076;&#1072;%20&#1042;&#1044;&#1054;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5;&#1088;&#1086;&#1083;&#1077;&#1090;&#1072;&#1088;&#1089;&#1082;&#1072;&#1103;,30\&#1096;&#1072;&#1093;&#1084;&#1072;&#1090;&#1082;&#1072;%20&#1085;&#1086;&#1074;&#1072;&#1103;%203%20&#1074;&#1080;&#1076;&#1072;%20&#1042;&#1044;&#1054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5;&#1088;&#1086;&#1083;&#1077;&#1090;&#1072;&#1088;&#1089;&#1082;&#1072;&#1103;,31\&#1096;&#1072;&#1093;&#1084;&#1072;&#1090;&#1082;&#1072;%20&#1085;&#1086;&#1074;&#1072;&#1103;%203%20&#1074;&#1080;&#1076;&#1072;%20&#1042;&#1044;&#1054;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5;&#1088;&#1086;&#1083;&#1077;&#1090;&#1072;&#1088;&#1089;&#1082;&#1072;&#1103;,32\&#1096;&#1072;&#1093;&#1084;&#1072;&#1090;&#1082;&#1072;%20&#1085;&#1086;&#1074;&#1072;&#1103;%203%20&#1074;&#1080;&#1076;&#1072;%20&#1042;&#1044;&#1054;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5;&#1088;&#1086;&#1083;&#1077;&#1090;&#1072;&#1088;&#1089;&#1082;&#1072;&#1103;,33\&#1096;&#1072;&#1093;&#1084;&#1072;&#1090;&#1082;&#1072;%20&#1085;&#1086;&#1074;&#1072;&#1103;%203%20&#1074;&#1080;&#1076;&#1072;%20&#1042;&#1044;&#1054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5;&#1088;&#1086;&#1083;&#1077;&#1090;&#1072;&#1088;&#1089;&#1082;&#1072;&#1103;,34\&#1096;&#1072;&#1093;&#1084;&#1072;&#1090;&#1082;&#1072;%20&#1085;&#1086;&#1074;&#1072;&#1103;%203%20&#1074;&#1080;&#1076;&#1072;%20&#1042;&#1044;&#1054;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5;&#1088;&#1086;&#1083;&#1077;&#1090;&#1072;&#1088;&#1089;&#1082;&#1072;&#1103;,35\&#1096;&#1072;&#1093;&#1084;&#1072;&#1090;&#1082;&#1072;%20&#1085;&#1086;&#1074;&#1072;&#1103;%203%20&#1074;&#1080;&#1076;&#1072;%20&#1042;&#1044;&#1054;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5;&#1086;&#1095;&#1090;&#1086;&#1074;&#1099;&#1081;,5\&#1096;&#1072;&#1093;&#1084;&#1072;&#1090;&#1082;&#1072;%20&#1085;&#1086;&#1074;&#1072;&#1103;%203%20&#1074;&#1080;&#1076;&#1072;%20&#1042;&#1044;&#1054;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5;&#1072;&#1088;&#1090;&#1080;&#1079;&#1072;&#1085;&#1089;&#1082;&#1080;,1\&#1096;&#1072;&#1093;&#1084;&#1072;&#1090;&#1082;&#1072;%20&#1085;&#1086;&#1074;&#1072;&#1103;%203%20&#1074;&#1080;&#1076;&#1072;%20&#1042;&#1044;&#1054;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5;&#1072;&#1088;&#1090;&#1080;&#1079;&#1072;&#1085;&#1089;&#1082;&#1080;,2\&#1096;&#1072;&#1093;&#1084;&#1072;&#1090;&#1082;&#1072;%20&#1085;&#1086;&#1074;&#1072;&#1103;%203%20&#1074;&#1080;&#1076;&#1072;%20&#1042;&#1044;&#105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0;&#1091;&#1081;&#1073;&#1099;&#1096;&#1077;&#1074;&#1072;,15\&#1096;&#1072;&#1093;&#1084;&#1072;&#1090;&#1082;&#1072;%20&#1085;&#1086;&#1074;&#1072;&#1103;%203%20&#1074;&#1080;&#1076;&#1072;%20&#1042;&#1044;&#1054;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3;&#1086;&#1074;&#1072;&#1103;,3\&#1096;&#1072;&#1093;&#1084;&#1072;&#1090;&#1082;&#1072;%20&#1085;&#1086;&#1074;&#1072;&#1103;%203%20&#1074;&#1080;&#1076;&#1072;%20&#1042;&#1044;&#1054;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64;&#1082;&#1086;&#1083;&#1100;&#1085;&#1099;&#1081;,5\&#1096;&#1072;&#1093;&#1084;&#1072;&#1090;&#1082;&#1072;%20&#1085;&#1086;&#1074;&#1072;&#1103;%203%20&#1074;&#1080;&#1076;&#1072;%20&#1042;&#1044;&#1054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64;&#1082;&#1086;&#1083;&#1100;&#1085;&#1099;&#1081;,7\&#1096;&#1072;&#1093;&#1084;&#1072;&#1090;&#1082;&#1072;%20&#1085;&#1086;&#1074;&#1072;&#1103;%203%20&#1074;&#1080;&#1076;&#1072;%20&#1042;&#1044;&#1054;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0;&#1091;&#1088;&#1095;&#1072;&#1090;&#1086;&#1074;&#1072;,1\&#1096;&#1072;&#1093;&#1084;&#1072;&#1090;&#1082;&#1072;%20&#1085;&#1086;&#1074;&#1072;&#1103;%203%20&#1074;&#1080;&#1076;&#1072;%20&#1042;&#1044;&#1054;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0;&#1091;&#1088;&#1095;&#1072;&#1090;&#1086;&#1074;&#1072;,3\&#1096;&#1072;&#1093;&#1084;&#1072;&#1090;&#1082;&#1072;%20&#1085;&#1086;&#1074;&#1072;&#1103;%203%20&#1074;&#1080;&#1076;&#1072;%20&#1042;&#1044;&#1054;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1;&#1077;&#1085;&#1080;&#1085;&#1072;,1\&#1096;&#1072;&#1093;&#1084;&#1072;&#1090;&#1082;&#1072;%20&#1085;&#1086;&#1074;&#1072;&#1103;%203%20&#1074;&#1080;&#1076;&#1072;%20&#1042;&#1044;&#1054;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1;&#1077;&#1085;&#1080;&#1085;&#1072;,2\&#1096;&#1072;&#1093;&#1084;&#1072;&#1090;&#1082;&#1072;%20&#1085;&#1086;&#1074;&#1072;&#1103;%203%20&#1074;&#1080;&#1076;&#1072;%20&#1042;&#1044;&#1054;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1;&#1077;&#1085;&#1080;&#1085;&#1072;,3\&#1096;&#1072;&#1093;&#1084;&#1072;&#1090;&#1082;&#1072;%20&#1085;&#1086;&#1074;&#1072;&#1103;%203%20&#1074;&#1080;&#1076;&#1072;%20&#1042;&#1044;&#1054;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1;&#1077;&#1085;&#1080;&#1085;&#1072;,4\&#1096;&#1072;&#1093;&#1084;&#1072;&#1090;&#1082;&#1072;%20&#1085;&#1086;&#1074;&#1072;&#1103;%203%20&#1074;&#1080;&#1076;&#1072;%20&#1042;&#1044;&#1054;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1;&#1077;&#1085;&#1080;&#1085;&#1072;,5\&#1096;&#1072;&#1093;&#1084;&#1072;&#1090;&#1082;&#1072;%20&#1085;&#1086;&#1074;&#1072;&#1103;%203%20&#1074;&#1080;&#1076;&#1072;%20&#1042;&#1044;&#105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0;&#1091;&#1081;&#1073;&#1099;&#1096;&#1077;&#1074;&#1072;,17\&#1096;&#1072;&#1093;&#1084;&#1072;&#1090;&#1082;&#1072;%20&#1085;&#1086;&#1074;&#1072;&#1103;%203%20&#1074;&#1080;&#1076;&#1072;%20&#1042;&#1044;&#1054;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1;&#1077;&#1085;&#1080;&#1085;&#1072;,6\&#1096;&#1072;&#1093;&#1084;&#1072;&#1090;&#1082;&#1072;%20&#1085;&#1086;&#1074;&#1072;&#1103;%203%20&#1074;&#1080;&#1076;&#1072;%20&#1042;&#1044;&#1054;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1;&#1077;&#1085;&#1080;&#1085;&#1072;,7\&#1096;&#1072;&#1093;&#1084;&#1072;&#1090;&#1082;&#1072;%20&#1085;&#1086;&#1074;&#1072;&#1103;%203%20&#1074;&#1080;&#1076;&#1072;%20&#1042;&#1044;&#1054;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1;&#1077;&#1085;&#1080;&#1085;&#1072;,8\&#1096;&#1072;&#1093;&#1084;&#1072;&#1090;&#1082;&#1072;%20&#1085;&#1086;&#1074;&#1072;&#1103;%203%20&#1074;&#1080;&#1076;&#1072;%20&#1042;&#1044;&#1054;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1;&#1080;&#1093;&#1072;&#1095;&#1077;&#1074;&#1072;,2\&#1096;&#1072;&#1093;&#1084;&#1072;&#1090;&#1082;&#1072;%20&#1085;&#1086;&#1074;&#1072;&#1103;%203%20&#1074;&#1080;&#1076;&#1072;%20&#1042;&#1044;&#1054;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1;&#1080;&#1093;&#1072;&#1095;&#1077;&#1074;&#1072;,6\&#1096;&#1072;&#1093;&#1084;&#1072;&#1090;&#1082;&#1072;%20&#1085;&#1086;&#1074;&#1072;&#1103;%203%20&#1074;&#1080;&#1076;&#1072;%20&#1042;&#1044;&#1054;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2;&#1072;&#1103;&#1082;&#1086;&#1074;&#1089;&#1082;&#1086;&#1075;&#1086;,5\&#1096;&#1072;&#1093;&#1084;&#1072;&#1090;&#1082;&#1072;%20&#1085;&#1086;&#1074;&#1072;&#1103;%203%20&#1074;&#1080;&#1076;&#1072;%20&#1042;&#1044;&#1054;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2;&#1072;&#1103;&#1082;&#1086;&#1074;&#1089;&#1082;&#1086;&#1075;&#1086;,6\&#1096;&#1072;&#1093;&#1084;&#1072;&#1090;&#1082;&#1072;%20&#1085;&#1086;&#1074;&#1072;&#1103;%203%20&#1074;&#1080;&#1076;&#1072;%20&#1042;&#1044;&#1054;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2;&#1072;&#1090;&#1088;&#1086;&#1089;&#1086;&#1074;&#1072;,2\&#1096;&#1072;&#1093;&#1084;&#1072;&#1090;&#1082;&#1072;%20&#1085;&#1086;&#1074;&#1072;&#1103;%203%20&#1074;&#1080;&#1076;&#1072;%20&#1042;&#1044;&#1054;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2;&#1072;&#1090;&#1088;&#1086;&#1089;&#1086;&#1074;&#1072;,4\&#1096;&#1072;&#1093;&#1084;&#1072;&#1090;&#1082;&#1072;%20&#1085;&#1086;&#1074;&#1072;&#1103;%203%20&#1074;&#1080;&#1076;&#1072;%20&#1042;&#1044;&#1054;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2;&#1072;&#1090;&#1088;&#1086;&#1089;&#1086;&#1074;&#1072;,5\&#1096;&#1072;&#1093;&#1084;&#1072;&#1090;&#1082;&#1072;%20&#1085;&#1086;&#1074;&#1072;&#1103;%203%20&#1074;&#1080;&#1076;&#1072;%20&#1042;&#1044;&#105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0;&#1091;&#1081;&#1073;&#1099;&#1096;&#1077;&#1074;&#1072;,19\&#1096;&#1072;&#1093;&#1084;&#1072;&#1090;&#1082;&#1072;%20&#1085;&#1086;&#1074;&#1072;&#1103;%203%20&#1074;&#1080;&#1076;&#1072;%20&#1042;&#1044;&#1054;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2;&#1072;&#1090;&#1088;&#1086;&#1089;&#1086;&#1074;&#1072;,6\&#1096;&#1072;&#1093;&#1084;&#1072;&#1090;&#1082;&#1072;%20&#1085;&#1086;&#1074;&#1072;&#1103;%203%20&#1074;&#1080;&#1076;&#1072;%20&#1042;&#1044;&#1054;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2;&#1072;&#1090;&#1088;&#1086;&#1089;&#1086;&#1074;&#1072;,11\&#1096;&#1072;&#1093;&#1084;&#1072;&#1090;&#1082;&#1072;%20&#1085;&#1086;&#1074;&#1072;&#1103;%203%20&#1074;&#1080;&#1076;&#1072;%20&#1042;&#1044;&#1054;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43;&#1086;&#1075;&#1086;&#1083;&#1103;,1\&#1096;&#1072;&#1093;&#1084;&#1072;&#1090;&#1082;&#1072;%20&#1085;&#1086;&#1074;&#1072;&#1103;%203%20&#1074;&#1080;&#1076;&#1072;%20&#1042;&#1044;&#1054;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43;&#1086;&#1075;&#1086;&#1083;&#1103;,2\&#1096;&#1072;&#1093;&#1084;&#1072;&#1090;&#1082;&#1072;%20&#1085;&#1086;&#1074;&#1072;&#1103;%203%20&#1074;&#1080;&#1076;&#1072;%20&#1042;&#1044;&#1054;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43;&#1086;&#1075;&#1086;&#1083;&#1103;,2&#1072;\&#1096;&#1072;&#1093;&#1084;&#1072;&#1090;&#1082;&#1072;%20&#1085;&#1086;&#1074;&#1072;&#1103;%203%20&#1074;&#1080;&#1076;&#1072;%20&#1042;&#1044;&#1054;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43;&#1086;&#1075;&#1086;&#1083;&#1103;,4\&#1096;&#1072;&#1093;&#1084;&#1072;&#1090;&#1082;&#1072;%20&#1085;&#1086;&#1074;&#1072;&#1103;%203%20&#1074;&#1080;&#1076;&#1072;%20&#1042;&#1044;&#1054;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43;&#1086;&#1075;&#1086;&#1083;&#1103;,6\&#1096;&#1072;&#1093;&#1084;&#1072;&#1090;&#1082;&#1072;%20&#1085;&#1086;&#1074;&#1072;&#1103;%203%20&#1074;&#1080;&#1076;&#1072;%20&#1042;&#1044;&#1054;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0;&#1086;&#1089;&#1084;&#1086;&#1085;&#1072;&#1074;&#1090;&#1086;&#1074;,2\&#1096;&#1072;&#1093;&#1084;&#1072;&#1090;&#1082;&#1072;%20&#1085;&#1086;&#1074;&#1072;&#1103;%203%20&#1074;&#1080;&#1076;&#1072;%20&#1042;&#1044;&#1054;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0;&#1086;&#1089;&#1084;&#1086;&#1085;&#1072;&#1074;&#1090;&#1086;&#1074;,3\&#1096;&#1072;&#1093;&#1084;&#1072;&#1090;&#1082;&#1072;%20&#1085;&#1086;&#1074;&#1072;&#1103;%203%20&#1074;&#1080;&#1076;&#1072;%20&#1042;&#1044;&#1054;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0;&#1086;&#1089;&#1084;&#1086;&#1085;&#1072;&#1074;&#1090;&#1086;&#1074;,4\&#1096;&#1072;&#1093;&#1084;&#1072;&#1090;&#1082;&#1072;%20&#1085;&#1086;&#1074;&#1072;&#1103;%203%20&#1074;&#1080;&#1076;&#1072;%20&#1042;&#1044;&#105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0;&#1091;&#1081;&#1073;&#1099;&#1096;&#1077;&#1074;&#1072;,21\&#1096;&#1072;&#1093;&#1084;&#1072;&#1090;&#1082;&#1072;%20&#1085;&#1086;&#1074;&#1072;&#1103;%203%20&#1074;&#1080;&#1076;&#1072;%20&#1042;&#1044;&#1054;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85;&#1072;%20&#1089;&#1072;&#1081;&#1090;\&#1076;&#1086;&#1076;&#1072;&#1090;&#1086;&#1082;%201\2-&#1101;&#1090;&#1072;&#1078;&#1085;&#1099;&#1077;%20&#1073;&#1083;&#1072;&#1075;&#1086;&#1091;&#1089;&#1090;&#1088;%20&#1053;&#1086;&#1074;&#1086;&#1076;&#1088;&#1091;&#1078;&#1077;&#1074;&#1089;&#1082;\&#1050;&#1086;&#1089;&#1084;&#1086;&#1085;&#1072;&#1074;&#1090;&#1086;&#1074;,5\&#1096;&#1072;&#1093;&#1084;&#1072;&#1090;&#1082;&#1072;%20&#1085;&#1086;&#1074;&#1072;&#1103;%203%20&#1074;&#1080;&#1076;&#1072;%20&#1042;&#1044;&#1054;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47;%20&#1050;&#1086;&#1089;&#1084;&#1086;&#1076;.%201&#1074;\&#1096;&#1072;&#1093;&#1084;&#1072;&#1090;&#1082;&#1072;%20&#1085;&#1086;&#1074;&#1072;&#1103;%203%20&#1074;&#1080;&#1076;&#1072;%20&#1042;&#1044;&#1054;%20&#1050;&#1086;&#1089;&#1084;&#1086;&#1076;%201&#1074;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47;.%20&#1050;&#1086;&#1089;&#1084;&#1086;&#1076;.7\&#1096;&#1072;&#1093;&#1084;&#1072;&#1090;&#1082;&#1072;%20&#1085;&#1086;&#1074;&#1072;&#1103;%203%20&#1074;&#1080;&#1076;&#1072;%20&#1042;&#1044;&#1054;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51;&#1086;&#1084;&#1086;&#1085;&#1086;&#1089;&#1086;&#1074;&#1072;%2019\&#1096;&#1072;&#1093;&#1084;&#1072;&#1090;&#1082;&#1072;%20&#1085;&#1086;&#1074;&#1072;&#1103;%203%20&#1074;&#1080;&#1076;&#1072;%20&#1042;&#1044;&#1054;%20&#1089;&#1086;%20&#1089;&#1090;&#1086;&#1103;&#1082;&#1072;&#1084;&#1080;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51;&#1086;&#1084;&#1086;&#1085;&#1086;&#1089;&#1086;&#1074;&#1072;%2023\&#1096;&#1072;&#1093;&#1084;&#1072;&#1090;&#1082;&#1072;%20&#1085;&#1086;&#1074;&#1072;&#1103;%203%20&#1074;&#1080;&#1076;&#1072;%20&#1042;&#1044;&#1054;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51;&#1086;&#1084;&#1086;&#1085;&#1086;&#1089;&#1086;&#1074;&#1072;%2025\&#1096;&#1072;&#1093;&#1084;&#1072;&#1090;&#1082;&#1072;%20&#1085;&#1086;&#1074;&#1072;&#1103;%203%20&#1074;&#1080;&#1076;&#1072;%20&#1042;&#1044;&#1054;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51;&#1086;&#1084;&#1086;&#1085;&#1086;&#1089;&#1086;&#1074;&#1072;%2042\&#1096;&#1072;&#1093;&#1084;&#1072;&#1090;&#1082;&#1072;%20&#1085;&#1086;&#1074;&#1072;&#1103;%203%20&#1074;&#1080;&#1076;&#1072;%20&#1042;&#1044;&#1054;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51;&#1086;&#1084;&#1086;&#1085;&#1086;&#1089;&#1086;&#1074;&#1072;%2044\&#1096;&#1072;&#1093;&#1084;&#1072;&#1090;&#1082;&#1072;%20&#1085;&#1086;&#1074;&#1072;&#1103;%203%20&#1074;&#1080;&#1076;&#1072;%20&#1042;&#1044;&#1054;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51;&#1086;&#1084;&#1086;&#1085;&#1086;&#1089;&#1086;&#1074;&#1072;%2046\&#1096;&#1072;&#1093;&#1084;&#1072;&#1090;&#1082;&#1072;%20&#1085;&#1086;&#1074;&#1072;&#1103;%203%20&#1074;&#1080;&#1076;&#1072;%20&#1042;&#1044;&#1054;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-helen\&#1086;&#1073;&#1084;&#1077;&#1085;&#1085;&#1080;&#1082;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85;&#1086;&#1074;&#1072;&#1103;%201\&#1096;&#1072;&#1093;&#1084;&#1072;&#1090;&#1082;&#1072;%20&#1085;&#1086;&#1074;&#1072;&#1103;%203%20&#1074;&#1080;&#1076;&#1072;%20&#1042;&#1044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0.2715549711754089</v>
          </cell>
        </row>
        <row r="22">
          <cell r="C22">
            <v>0.0003465508227096214</v>
          </cell>
        </row>
        <row r="60">
          <cell r="C60">
            <v>0.14225496278643837</v>
          </cell>
        </row>
        <row r="74">
          <cell r="C74">
            <v>0.07373417229473686</v>
          </cell>
        </row>
        <row r="93">
          <cell r="C93">
            <v>1.9207131606541383</v>
          </cell>
        </row>
        <row r="94">
          <cell r="C94">
            <v>0.3759268139855205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0.25744229641647964</v>
          </cell>
        </row>
        <row r="22">
          <cell r="C22">
            <v>0.0003220389467464614</v>
          </cell>
        </row>
        <row r="60">
          <cell r="C60">
            <v>0.09071174668379975</v>
          </cell>
        </row>
        <row r="74">
          <cell r="C74">
            <v>0.0801099937379569</v>
          </cell>
        </row>
        <row r="93">
          <cell r="C93">
            <v>1.5842903949190508</v>
          </cell>
        </row>
        <row r="94">
          <cell r="C94">
            <v>0.36289914807956736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0.7027443357134657</v>
          </cell>
        </row>
        <row r="22">
          <cell r="C22">
            <v>0.0030501419858784194</v>
          </cell>
        </row>
        <row r="60">
          <cell r="C60">
            <v>0.12114325912361502</v>
          </cell>
        </row>
        <row r="74">
          <cell r="C74">
            <v>0.07740381354068315</v>
          </cell>
        </row>
        <row r="93">
          <cell r="C93">
            <v>2.1029067590730586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0.5327226019902893</v>
          </cell>
        </row>
        <row r="22">
          <cell r="C22">
            <v>0.002165405902395751</v>
          </cell>
        </row>
        <row r="60">
          <cell r="C60">
            <v>0.11929171461228102</v>
          </cell>
        </row>
        <row r="74">
          <cell r="C74">
            <v>0.07418487791869054</v>
          </cell>
        </row>
        <row r="93">
          <cell r="C93">
            <v>2.084354535827593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0.5365270259997097</v>
          </cell>
        </row>
        <row r="22">
          <cell r="C22">
            <v>0.0021868441241195483</v>
          </cell>
        </row>
        <row r="60">
          <cell r="C60">
            <v>0.09651386286178613</v>
          </cell>
        </row>
        <row r="74">
          <cell r="C74">
            <v>0.09275726856707679</v>
          </cell>
        </row>
        <row r="93">
          <cell r="C93">
            <v>1.6679663284391868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0.5368483497472487</v>
          </cell>
        </row>
        <row r="22">
          <cell r="C22">
            <v>0.0021884547495051657</v>
          </cell>
        </row>
        <row r="60">
          <cell r="C60">
            <v>0.09655351684729116</v>
          </cell>
        </row>
        <row r="74">
          <cell r="C74">
            <v>0.09282558491839185</v>
          </cell>
        </row>
        <row r="93">
          <cell r="C93">
            <v>1.6676056446082512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0.5284296015820805</v>
          </cell>
        </row>
        <row r="22">
          <cell r="C22">
            <v>0.0021463571855444884</v>
          </cell>
        </row>
        <row r="60">
          <cell r="C60">
            <v>0.09551784448337036</v>
          </cell>
        </row>
        <row r="74">
          <cell r="C74">
            <v>0.0910399729475833</v>
          </cell>
        </row>
        <row r="93">
          <cell r="C93">
            <v>1.6507377734735154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0.5361438809925607</v>
          </cell>
        </row>
        <row r="22">
          <cell r="C22">
            <v>0.0021846753334555016</v>
          </cell>
        </row>
        <row r="60">
          <cell r="C60">
            <v>0.08762611626472652</v>
          </cell>
        </row>
        <row r="74">
          <cell r="C74">
            <v>0.09083134886812949</v>
          </cell>
        </row>
        <row r="93">
          <cell r="C93">
            <v>1.5423345045855565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0.5384924130719867</v>
          </cell>
        </row>
        <row r="22">
          <cell r="C22">
            <v>0.002196419756809239</v>
          </cell>
        </row>
        <row r="60">
          <cell r="C60">
            <v>0.0877466514802502</v>
          </cell>
        </row>
        <row r="74">
          <cell r="C74">
            <v>0.09109852899880162</v>
          </cell>
        </row>
        <row r="93">
          <cell r="C93">
            <v>1.6450940419130995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0.5146539320321506</v>
          </cell>
        </row>
        <row r="22">
          <cell r="C22">
            <v>0.002078043014341877</v>
          </cell>
        </row>
        <row r="60">
          <cell r="C60">
            <v>0.08685756823444477</v>
          </cell>
        </row>
        <row r="74">
          <cell r="C74">
            <v>0.08898987896344385</v>
          </cell>
        </row>
        <row r="93">
          <cell r="C93">
            <v>1.7253935965609957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0.4171483175569614</v>
          </cell>
        </row>
        <row r="22">
          <cell r="C22">
            <v>0.0016133146378361255</v>
          </cell>
        </row>
        <row r="60">
          <cell r="C60">
            <v>0.09697864033066718</v>
          </cell>
        </row>
        <row r="74">
          <cell r="C74">
            <v>0.09124055832753142</v>
          </cell>
        </row>
        <row r="93">
          <cell r="C93">
            <v>1.7731753086807842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0.47205454830710564</v>
          </cell>
        </row>
        <row r="22">
          <cell r="C22">
            <v>0.0018722095099135366</v>
          </cell>
        </row>
        <row r="60">
          <cell r="C60">
            <v>0.09972931958927786</v>
          </cell>
        </row>
        <row r="74">
          <cell r="C74">
            <v>0.09667513018589295</v>
          </cell>
        </row>
        <row r="93">
          <cell r="C93">
            <v>1.819394144903155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0.2975631402444261</v>
          </cell>
        </row>
        <row r="22">
          <cell r="C22">
            <v>0.00038171953191953845</v>
          </cell>
        </row>
        <row r="60">
          <cell r="C60">
            <v>0.12472580886792926</v>
          </cell>
        </row>
        <row r="74">
          <cell r="C74">
            <v>0.07804607610524554</v>
          </cell>
        </row>
        <row r="93">
          <cell r="C93">
            <v>1.8626214510902688</v>
          </cell>
        </row>
        <row r="94">
          <cell r="C94">
            <v>0.3375442719988744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0.5018725623238118</v>
          </cell>
        </row>
        <row r="22">
          <cell r="C22">
            <v>0.002013887521273396</v>
          </cell>
        </row>
        <row r="60">
          <cell r="C60">
            <v>0.09877727007357183</v>
          </cell>
        </row>
        <row r="74">
          <cell r="C74">
            <v>0.07727327228185285</v>
          </cell>
        </row>
        <row r="93">
          <cell r="C93">
            <v>1.7837038281572708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0.5967425198177221</v>
          </cell>
        </row>
        <row r="22">
          <cell r="C22">
            <v>0.002491994089082038</v>
          </cell>
        </row>
        <row r="60">
          <cell r="C60">
            <v>0.09570920716025802</v>
          </cell>
        </row>
        <row r="74">
          <cell r="C74">
            <v>0.09248795656453698</v>
          </cell>
        </row>
        <row r="93">
          <cell r="C93">
            <v>1.7204715167589786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0.28170877255167814</v>
          </cell>
        </row>
        <row r="22">
          <cell r="C22">
            <v>0.001019279176502764</v>
          </cell>
        </row>
        <row r="60">
          <cell r="C60">
            <v>0.13697091829069527</v>
          </cell>
        </row>
        <row r="74">
          <cell r="C74">
            <v>0.08729899229315657</v>
          </cell>
        </row>
        <row r="93">
          <cell r="C93">
            <v>1.919176261579154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0.5176239746163656</v>
          </cell>
        </row>
        <row r="22">
          <cell r="C22">
            <v>0.00209354478676639</v>
          </cell>
        </row>
        <row r="60">
          <cell r="C60">
            <v>0.09854010025257484</v>
          </cell>
        </row>
        <row r="74">
          <cell r="C74">
            <v>0.09563064011955465</v>
          </cell>
        </row>
        <row r="93">
          <cell r="C93">
            <v>1.7435968858935227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0.49888010445162867</v>
          </cell>
        </row>
        <row r="22">
          <cell r="C22">
            <v>0.002001140770708314</v>
          </cell>
        </row>
        <row r="60">
          <cell r="C60">
            <v>0.08836288884871744</v>
          </cell>
        </row>
        <row r="74">
          <cell r="C74">
            <v>0.09140973438058539</v>
          </cell>
        </row>
        <row r="93">
          <cell r="C93">
            <v>1.9924867564598907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0.4697056080504425</v>
          </cell>
        </row>
        <row r="22">
          <cell r="C22">
            <v>0.00186025802016773</v>
          </cell>
        </row>
        <row r="60">
          <cell r="C60">
            <v>0.08850676690485752</v>
          </cell>
        </row>
        <row r="74">
          <cell r="C74">
            <v>0.09104397601175897</v>
          </cell>
        </row>
        <row r="93">
          <cell r="C93">
            <v>1.7412700923522122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0.6119008549782954</v>
          </cell>
        </row>
        <row r="22">
          <cell r="C22">
            <v>0.002571326389262853</v>
          </cell>
        </row>
        <row r="60">
          <cell r="C60">
            <v>0.0974140410994882</v>
          </cell>
        </row>
        <row r="74">
          <cell r="C74">
            <v>0.09910277136666065</v>
          </cell>
        </row>
        <row r="93">
          <cell r="C93">
            <v>1.666269102411388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0.5019699932198304</v>
          </cell>
        </row>
        <row r="22">
          <cell r="C22">
            <v>0.0020178083274014096</v>
          </cell>
        </row>
        <row r="60">
          <cell r="C60">
            <v>0.10137934198789796</v>
          </cell>
        </row>
        <row r="74">
          <cell r="C74">
            <v>0.1036924746528883</v>
          </cell>
        </row>
        <row r="93">
          <cell r="C93">
            <v>1.7433949492941903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0.1629880494252169</v>
          </cell>
        </row>
        <row r="22">
          <cell r="C22">
            <v>0.0005523402122726705</v>
          </cell>
        </row>
        <row r="60">
          <cell r="C60">
            <v>0.14702236753256748</v>
          </cell>
        </row>
        <row r="74">
          <cell r="C74">
            <v>0.06938317397963342</v>
          </cell>
        </row>
        <row r="93">
          <cell r="C93">
            <v>2.005122084312486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0.20798561849938943</v>
          </cell>
        </row>
        <row r="22">
          <cell r="C22">
            <v>0.0007240018978221524</v>
          </cell>
        </row>
        <row r="60">
          <cell r="C60">
            <v>0.17847843381825132</v>
          </cell>
        </row>
        <row r="74">
          <cell r="C74">
            <v>0.0909467544133482</v>
          </cell>
        </row>
        <row r="93">
          <cell r="C93">
            <v>2.3579728781135625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0.282300088810196</v>
          </cell>
        </row>
        <row r="22">
          <cell r="C22">
            <v>0.00035940602812416624</v>
          </cell>
        </row>
        <row r="60">
          <cell r="C60">
            <v>0.09793324252707968</v>
          </cell>
        </row>
        <row r="74">
          <cell r="C74">
            <v>0.08107897280099026</v>
          </cell>
        </row>
        <row r="93">
          <cell r="C93">
            <v>1.2951834416228147</v>
          </cell>
        </row>
        <row r="94">
          <cell r="C94">
            <v>0.3236251288029271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0.16492464556197628</v>
          </cell>
        </row>
        <row r="22">
          <cell r="C22">
            <v>0.000559557862914473</v>
          </cell>
        </row>
        <row r="60">
          <cell r="C60">
            <v>0.14834315289907465</v>
          </cell>
        </row>
        <row r="74">
          <cell r="C74">
            <v>0.0702898316863824</v>
          </cell>
        </row>
        <row r="93">
          <cell r="C93">
            <v>2.01991174891708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0.2399734461897048</v>
          </cell>
        </row>
        <row r="22">
          <cell r="C22">
            <v>0.0008482578926813741</v>
          </cell>
        </row>
        <row r="60">
          <cell r="C60">
            <v>0.14818544658779723</v>
          </cell>
        </row>
        <row r="74">
          <cell r="C74">
            <v>0.07103692451353935</v>
          </cell>
        </row>
        <row r="93">
          <cell r="C93">
            <v>2.0012233028283912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0.2985834304790804</v>
          </cell>
        </row>
        <row r="22">
          <cell r="C22">
            <v>0.001087969421048249</v>
          </cell>
        </row>
        <row r="60">
          <cell r="C60">
            <v>0.14322393171270428</v>
          </cell>
        </row>
        <row r="74">
          <cell r="C74">
            <v>0.06833358313213542</v>
          </cell>
        </row>
        <row r="93">
          <cell r="C93">
            <v>1.9309491586354977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0.26871213147835854</v>
          </cell>
        </row>
        <row r="22">
          <cell r="C22">
            <v>0.0009634544424070384</v>
          </cell>
        </row>
        <row r="60">
          <cell r="C60">
            <v>0.13199134493454817</v>
          </cell>
        </row>
        <row r="74">
          <cell r="C74">
            <v>0.06051300060512165</v>
          </cell>
        </row>
        <row r="93">
          <cell r="C93">
            <v>1.8065521725068288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0.29875879017487206</v>
          </cell>
        </row>
        <row r="22">
          <cell r="C22">
            <v>0.0010104704607878</v>
          </cell>
        </row>
        <row r="60">
          <cell r="C60">
            <v>0.13822160101741718</v>
          </cell>
        </row>
        <row r="74">
          <cell r="C74">
            <v>0.08654454540260818</v>
          </cell>
        </row>
        <row r="93">
          <cell r="C93">
            <v>1.797685608329997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0.29843502438000985</v>
          </cell>
        </row>
        <row r="22">
          <cell r="C22">
            <v>0.001009164875924515</v>
          </cell>
        </row>
        <row r="60">
          <cell r="C60">
            <v>0.138105427542118</v>
          </cell>
        </row>
        <row r="74">
          <cell r="C74">
            <v>0.08643272496563131</v>
          </cell>
        </row>
        <row r="93">
          <cell r="C93">
            <v>1.7963604260333834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0.2622990739243825</v>
          </cell>
        </row>
        <row r="22">
          <cell r="C22">
            <v>0.0014702240935982212</v>
          </cell>
        </row>
        <row r="33">
          <cell r="C33">
            <v>0.21050193631911132</v>
          </cell>
        </row>
        <row r="50">
          <cell r="C50">
            <v>0.012357892235780212</v>
          </cell>
        </row>
        <row r="60">
          <cell r="C60">
            <v>0.0893990340127903</v>
          </cell>
        </row>
        <row r="74">
          <cell r="C74">
            <v>0.03562315446185762</v>
          </cell>
        </row>
        <row r="93">
          <cell r="C93">
            <v>1.0714363293691713</v>
          </cell>
        </row>
        <row r="94">
          <cell r="C94">
            <v>0.2613371738704278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0.3040927326132444</v>
          </cell>
        </row>
        <row r="22">
          <cell r="C22">
            <v>0.00045067432973949404</v>
          </cell>
        </row>
        <row r="33">
          <cell r="C33">
            <v>0.3058821690034894</v>
          </cell>
        </row>
        <row r="50">
          <cell r="C50">
            <v>0.05162556038859916</v>
          </cell>
        </row>
        <row r="60">
          <cell r="C60">
            <v>0.11264999797861698</v>
          </cell>
        </row>
        <row r="74">
          <cell r="C74">
            <v>0.05288168206671937</v>
          </cell>
        </row>
        <row r="93">
          <cell r="C93">
            <v>1.3503055049273003</v>
          </cell>
        </row>
        <row r="94">
          <cell r="C94">
            <v>0.2612485425154993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0.36880993196124556</v>
          </cell>
        </row>
        <row r="22">
          <cell r="C22">
            <v>0.0005525915618345115</v>
          </cell>
        </row>
        <row r="33">
          <cell r="C33">
            <v>0.26496482713045344</v>
          </cell>
        </row>
        <row r="50">
          <cell r="C50">
            <v>0.015169357093360621</v>
          </cell>
        </row>
        <row r="60">
          <cell r="C60">
            <v>0.1040196514775812</v>
          </cell>
        </row>
        <row r="74">
          <cell r="C74">
            <v>0.1009234378723904</v>
          </cell>
        </row>
        <row r="93">
          <cell r="C93">
            <v>1.1014329886542051</v>
          </cell>
        </row>
        <row r="94">
          <cell r="C94">
            <v>0.26623630024705053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0.19748154350667466</v>
          </cell>
        </row>
        <row r="22">
          <cell r="C22">
            <v>0.0008240448440938334</v>
          </cell>
        </row>
        <row r="33">
          <cell r="C33">
            <v>0.38670752979610895</v>
          </cell>
        </row>
        <row r="50">
          <cell r="C50">
            <v>0.016939801892702402</v>
          </cell>
        </row>
        <row r="60">
          <cell r="C60">
            <v>0.10356817175089669</v>
          </cell>
        </row>
        <row r="74">
          <cell r="C74">
            <v>0.07797145083971786</v>
          </cell>
        </row>
        <row r="93">
          <cell r="C93">
            <v>1.6905859705322879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0.49765536581551223</v>
          </cell>
        </row>
        <row r="22">
          <cell r="C22">
            <v>0.0007006618122217066</v>
          </cell>
        </row>
        <row r="60">
          <cell r="C60">
            <v>0.12474023944223356</v>
          </cell>
        </row>
        <row r="74">
          <cell r="C74">
            <v>0.057754383954038147</v>
          </cell>
        </row>
        <row r="93">
          <cell r="C93">
            <v>0.9424687820724181</v>
          </cell>
        </row>
        <row r="94">
          <cell r="C94">
            <v>0.3097481645284149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0.19880808489777477</v>
          </cell>
        </row>
        <row r="22">
          <cell r="C22">
            <v>0.0003150169578483227</v>
          </cell>
        </row>
        <row r="33">
          <cell r="C33">
            <v>0.6239464601455476</v>
          </cell>
        </row>
        <row r="60">
          <cell r="C60">
            <v>0.06653966211452196</v>
          </cell>
        </row>
        <row r="74">
          <cell r="C74">
            <v>0.059442227330798264</v>
          </cell>
        </row>
        <row r="93">
          <cell r="C93">
            <v>0.8017806769179914</v>
          </cell>
        </row>
        <row r="94">
          <cell r="C94">
            <v>0.23619985879273217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0.38023473268573954</v>
          </cell>
        </row>
        <row r="22">
          <cell r="C22">
            <v>0.0006290262215092996</v>
          </cell>
        </row>
        <row r="33">
          <cell r="C33">
            <v>0.5911914308973911</v>
          </cell>
        </row>
        <row r="60">
          <cell r="C60">
            <v>0.07607548590298271</v>
          </cell>
        </row>
        <row r="74">
          <cell r="C74">
            <v>0.05411133450477818</v>
          </cell>
        </row>
        <row r="93">
          <cell r="C93">
            <v>0.7803801833275579</v>
          </cell>
        </row>
        <row r="94">
          <cell r="C94">
            <v>0.22684168286034917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0.19284596322498024</v>
          </cell>
        </row>
        <row r="22">
          <cell r="C22">
            <v>0.0003056276660279753</v>
          </cell>
        </row>
        <row r="33">
          <cell r="C33">
            <v>0.6292876411543811</v>
          </cell>
        </row>
        <row r="60">
          <cell r="C60">
            <v>0.07791993937015382</v>
          </cell>
        </row>
        <row r="74">
          <cell r="C74">
            <v>0.0551787754405688</v>
          </cell>
        </row>
        <row r="93">
          <cell r="C93">
            <v>0.8052752314257965</v>
          </cell>
        </row>
        <row r="94">
          <cell r="C94">
            <v>0.2365198176530245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0.3814504450653263</v>
          </cell>
        </row>
        <row r="22">
          <cell r="C22">
            <v>0.0006307444433216947</v>
          </cell>
        </row>
        <row r="33">
          <cell r="C33">
            <v>0.5882456821777593</v>
          </cell>
        </row>
        <row r="60">
          <cell r="C60">
            <v>0.07585848805522034</v>
          </cell>
        </row>
        <row r="74">
          <cell r="C74">
            <v>0.053817031237364886</v>
          </cell>
        </row>
        <row r="93">
          <cell r="C93">
            <v>0.7783600083074982</v>
          </cell>
        </row>
        <row r="94">
          <cell r="C94">
            <v>0.2267763531162053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0.3991639252980328</v>
          </cell>
        </row>
        <row r="22">
          <cell r="C22">
            <v>0.0017261040634764834</v>
          </cell>
        </row>
        <row r="33">
          <cell r="C33">
            <v>0.2875600740695572</v>
          </cell>
        </row>
        <row r="50">
          <cell r="C50">
            <v>0.007746760603600185</v>
          </cell>
        </row>
        <row r="60">
          <cell r="C60">
            <v>0.08739951388795027</v>
          </cell>
        </row>
        <row r="74">
          <cell r="C74">
            <v>0.08543244934059659</v>
          </cell>
        </row>
        <row r="93">
          <cell r="C93">
            <v>1.2311954258340287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0.3974744900597528</v>
          </cell>
        </row>
        <row r="22">
          <cell r="C22">
            <v>0.0017121851198395749</v>
          </cell>
        </row>
        <row r="33">
          <cell r="C33">
            <v>0.2863302537307061</v>
          </cell>
        </row>
        <row r="60">
          <cell r="C60">
            <v>0.08708308501472443</v>
          </cell>
        </row>
        <row r="74">
          <cell r="C74">
            <v>0.08474353986387603</v>
          </cell>
        </row>
        <row r="93">
          <cell r="C93">
            <v>1.2772008017286307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0.3185760164706595</v>
          </cell>
        </row>
        <row r="22">
          <cell r="C22">
            <v>0.001336338225763068</v>
          </cell>
        </row>
        <row r="33">
          <cell r="C33">
            <v>0.2940805402340684</v>
          </cell>
        </row>
        <row r="60">
          <cell r="C60">
            <v>0.08777954528650907</v>
          </cell>
        </row>
        <row r="74">
          <cell r="C74">
            <v>0.08478103259876814</v>
          </cell>
        </row>
        <row r="93">
          <cell r="C93">
            <v>1.2448060203948694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0.3578767204048906</v>
          </cell>
        </row>
        <row r="22">
          <cell r="C22">
            <v>0.0015205188298155392</v>
          </cell>
        </row>
        <row r="33">
          <cell r="C33">
            <v>0.2884506570313481</v>
          </cell>
        </row>
        <row r="60">
          <cell r="C60">
            <v>0.0871144741343719</v>
          </cell>
        </row>
        <row r="74">
          <cell r="C74">
            <v>0.08421631862662832</v>
          </cell>
        </row>
        <row r="93">
          <cell r="C93">
            <v>1.064229837282683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0.36060080991320825</v>
          </cell>
        </row>
        <row r="22">
          <cell r="C22">
            <v>0.0015349591051356088</v>
          </cell>
        </row>
        <row r="33">
          <cell r="C33">
            <v>0.2906524682808813</v>
          </cell>
        </row>
        <row r="60">
          <cell r="C60">
            <v>0.08754626408751735</v>
          </cell>
        </row>
        <row r="74">
          <cell r="C74">
            <v>0.08501611590869076</v>
          </cell>
        </row>
        <row r="93">
          <cell r="C93">
            <v>1.2397914333757405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0.39740905176251135</v>
          </cell>
        </row>
        <row r="22">
          <cell r="C22">
            <v>0.0017157929116803823</v>
          </cell>
        </row>
        <row r="33">
          <cell r="C33">
            <v>0.2925143163329257</v>
          </cell>
        </row>
        <row r="60">
          <cell r="C60">
            <v>0.08823940067351131</v>
          </cell>
        </row>
        <row r="74">
          <cell r="C74">
            <v>0.08676823800543357</v>
          </cell>
        </row>
        <row r="93">
          <cell r="C93">
            <v>1.2458216240458786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0.6140556270916426</v>
          </cell>
        </row>
        <row r="22">
          <cell r="C22">
            <v>0.0009024078441386146</v>
          </cell>
        </row>
        <row r="60">
          <cell r="C60">
            <v>0.0816890837572423</v>
          </cell>
        </row>
        <row r="74">
          <cell r="C74">
            <v>0.05953467685747573</v>
          </cell>
        </row>
        <row r="93">
          <cell r="C93">
            <v>1.5696287183809592</v>
          </cell>
        </row>
        <row r="94">
          <cell r="C94">
            <v>0.2861574128997872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0.38936149877979376</v>
          </cell>
        </row>
        <row r="22">
          <cell r="C22">
            <v>0.0016724620588703361</v>
          </cell>
        </row>
        <row r="33">
          <cell r="C33">
            <v>0.28657398577366566</v>
          </cell>
        </row>
        <row r="60">
          <cell r="C60">
            <v>0.08705476804692565</v>
          </cell>
        </row>
        <row r="74">
          <cell r="C74">
            <v>0.0845769818672331</v>
          </cell>
        </row>
        <row r="93">
          <cell r="C93">
            <v>1.2334365134806222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0.2734070667290773</v>
          </cell>
        </row>
        <row r="22">
          <cell r="C22">
            <v>0.00041533252268183415</v>
          </cell>
        </row>
        <row r="33">
          <cell r="C33">
            <v>0.4172376199322641</v>
          </cell>
        </row>
        <row r="50">
          <cell r="C50">
            <v>0.004405934690206413</v>
          </cell>
        </row>
        <row r="60">
          <cell r="C60">
            <v>0.07579716054649874</v>
          </cell>
        </row>
        <row r="74">
          <cell r="C74">
            <v>0.05471109497515101</v>
          </cell>
        </row>
        <row r="93">
          <cell r="C93">
            <v>0.9199851988763903</v>
          </cell>
        </row>
        <row r="94">
          <cell r="C94">
            <v>0.24231699076206784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0.45677217528890746</v>
          </cell>
        </row>
        <row r="22">
          <cell r="C22">
            <v>0.0007048317685194047</v>
          </cell>
        </row>
        <row r="33">
          <cell r="C33">
            <v>0.27695929954979015</v>
          </cell>
        </row>
        <row r="50">
          <cell r="C50">
            <v>0.008346762372145962</v>
          </cell>
        </row>
        <row r="60">
          <cell r="C60">
            <v>0.06852667286506021</v>
          </cell>
        </row>
        <row r="74">
          <cell r="C74">
            <v>0.030888712297464482</v>
          </cell>
        </row>
        <row r="93">
          <cell r="C93">
            <v>0.7451443036435715</v>
          </cell>
        </row>
        <row r="94">
          <cell r="C94">
            <v>0.2336480465860361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0.2582493613374276</v>
          </cell>
        </row>
        <row r="22">
          <cell r="C22">
            <v>0.00037822249104106875</v>
          </cell>
        </row>
        <row r="33">
          <cell r="C33">
            <v>0.33655919343687213</v>
          </cell>
        </row>
        <row r="50">
          <cell r="C50">
            <v>0.0046435574303975765</v>
          </cell>
        </row>
        <row r="60">
          <cell r="C60">
            <v>0.06493726111967241</v>
          </cell>
        </row>
        <row r="74">
          <cell r="C74">
            <v>0.037749764321103184</v>
          </cell>
        </row>
        <row r="93">
          <cell r="C93">
            <v>0.8442702370031784</v>
          </cell>
        </row>
        <row r="94">
          <cell r="C94">
            <v>0.24937728622620642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0.25202183602956324</v>
          </cell>
        </row>
        <row r="22">
          <cell r="C22">
            <v>0.00036839101505860706</v>
          </cell>
        </row>
        <row r="33">
          <cell r="C33">
            <v>0.33710906004657365</v>
          </cell>
        </row>
        <row r="50">
          <cell r="C50">
            <v>0.004365045282985611</v>
          </cell>
        </row>
        <row r="60">
          <cell r="C60">
            <v>0.0749260428517417</v>
          </cell>
        </row>
        <row r="74">
          <cell r="C74">
            <v>0.04528731084862865</v>
          </cell>
        </row>
        <row r="93">
          <cell r="C93">
            <v>0.853501708140838</v>
          </cell>
        </row>
        <row r="94">
          <cell r="C94">
            <v>0.24981762096558452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0.2497014312587654</v>
          </cell>
        </row>
        <row r="22">
          <cell r="C22">
            <v>0.00039848119099639384</v>
          </cell>
        </row>
        <row r="33">
          <cell r="C33">
            <v>0.5939273971076057</v>
          </cell>
        </row>
        <row r="50">
          <cell r="C50">
            <v>0.004614754981630788</v>
          </cell>
        </row>
        <row r="60">
          <cell r="C60">
            <v>0.07857004854024806</v>
          </cell>
        </row>
        <row r="74">
          <cell r="C74">
            <v>0.03644326029087008</v>
          </cell>
        </row>
        <row r="93">
          <cell r="C93">
            <v>0.8734756750391758</v>
          </cell>
        </row>
        <row r="94">
          <cell r="C94">
            <v>0.25247961866050295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0.40974917104390973</v>
          </cell>
        </row>
        <row r="22">
          <cell r="C22">
            <v>0.0006230612456390572</v>
          </cell>
        </row>
        <row r="33">
          <cell r="C33">
            <v>0.2854043913993118</v>
          </cell>
        </row>
        <row r="50">
          <cell r="C50">
            <v>0.00916929051296798</v>
          </cell>
        </row>
        <row r="60">
          <cell r="C60">
            <v>0.06653897719272235</v>
          </cell>
        </row>
        <row r="74">
          <cell r="C74">
            <v>0.017656189088663225</v>
          </cell>
        </row>
        <row r="93">
          <cell r="C93">
            <v>0.7388470370870301</v>
          </cell>
        </row>
        <row r="94">
          <cell r="C94">
            <v>0.2575561513499488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0.2681021448383264</v>
          </cell>
        </row>
        <row r="22">
          <cell r="C22">
            <v>0.00039550373854328085</v>
          </cell>
        </row>
        <row r="33">
          <cell r="C33">
            <v>0.332085670313308</v>
          </cell>
        </row>
        <row r="50">
          <cell r="C50">
            <v>0.010076530295798579</v>
          </cell>
        </row>
        <row r="60">
          <cell r="C60">
            <v>0.07564386868828393</v>
          </cell>
        </row>
        <row r="74">
          <cell r="C74">
            <v>0.04643456843304096</v>
          </cell>
        </row>
        <row r="93">
          <cell r="C93">
            <v>0.8516098154260388</v>
          </cell>
        </row>
        <row r="94">
          <cell r="C94">
            <v>0.25469849344840945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0.18214001350856762</v>
          </cell>
        </row>
        <row r="22">
          <cell r="C22">
            <v>0.0002665183607949048</v>
          </cell>
        </row>
        <row r="33">
          <cell r="C33">
            <v>0.4087227811535522</v>
          </cell>
        </row>
        <row r="50">
          <cell r="C50">
            <v>0.004424669047726629</v>
          </cell>
        </row>
        <row r="60">
          <cell r="C60">
            <v>0.07545368586221564</v>
          </cell>
        </row>
        <row r="74">
          <cell r="C74">
            <v>0.05747320898800959</v>
          </cell>
        </row>
        <row r="93">
          <cell r="C93">
            <v>0.8651017231519557</v>
          </cell>
        </row>
        <row r="94">
          <cell r="C94">
            <v>0.24995223033171443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0.317433356026771</v>
          </cell>
        </row>
        <row r="22">
          <cell r="C22">
            <v>0.00046940201992336174</v>
          </cell>
        </row>
        <row r="33">
          <cell r="C33">
            <v>0.29277967654709836</v>
          </cell>
        </row>
        <row r="50">
          <cell r="C50">
            <v>0.004388712507738004</v>
          </cell>
        </row>
        <row r="60">
          <cell r="C60">
            <v>0.04602226707636912</v>
          </cell>
        </row>
        <row r="74">
          <cell r="C74">
            <v>0.026862601302751</v>
          </cell>
        </row>
        <row r="93">
          <cell r="C93">
            <v>0.8194322177689889</v>
          </cell>
        </row>
        <row r="94">
          <cell r="C94">
            <v>0.2450651011717893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0.4190515410307584</v>
          </cell>
        </row>
        <row r="22">
          <cell r="C22">
            <v>0.0005700206219653282</v>
          </cell>
        </row>
        <row r="60">
          <cell r="C60">
            <v>0.06423829456056342</v>
          </cell>
        </row>
        <row r="74">
          <cell r="C74">
            <v>0.06996591906229026</v>
          </cell>
        </row>
        <row r="93">
          <cell r="C93">
            <v>1.8746774608842542</v>
          </cell>
        </row>
        <row r="94">
          <cell r="C94">
            <v>0.3270248050898603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0.39201677181752864</v>
          </cell>
        </row>
        <row r="22">
          <cell r="C22">
            <v>0.0005794110913473808</v>
          </cell>
        </row>
        <row r="33">
          <cell r="C33">
            <v>0.21979761696335096</v>
          </cell>
        </row>
        <row r="50">
          <cell r="C50">
            <v>0.0044096214838081115</v>
          </cell>
        </row>
        <row r="60">
          <cell r="C60">
            <v>0.07079113912274336</v>
          </cell>
        </row>
        <row r="74">
          <cell r="C74">
            <v>0.019560902062320758</v>
          </cell>
        </row>
        <row r="93">
          <cell r="C93">
            <v>0.7377826865941883</v>
          </cell>
        </row>
        <row r="94">
          <cell r="C94">
            <v>0.250217910885557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0.30627068425566145</v>
          </cell>
        </row>
        <row r="22">
          <cell r="C22">
            <v>0.00045197140764162007</v>
          </cell>
        </row>
        <row r="33">
          <cell r="C33">
            <v>0.2999315249712454</v>
          </cell>
        </row>
        <row r="50">
          <cell r="C50">
            <v>0.005054051263524627</v>
          </cell>
        </row>
        <row r="60">
          <cell r="C60">
            <v>0.07431721684404934</v>
          </cell>
        </row>
        <row r="74">
          <cell r="C74">
            <v>0.030240659008484494</v>
          </cell>
        </row>
        <row r="93">
          <cell r="C93">
            <v>0.6986866931203642</v>
          </cell>
        </row>
        <row r="94">
          <cell r="C94">
            <v>0.2633844821370803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0.30174312467369685</v>
          </cell>
        </row>
        <row r="22">
          <cell r="C22">
            <v>0.00044197448999116736</v>
          </cell>
        </row>
        <row r="33">
          <cell r="C33">
            <v>0.2934948181843552</v>
          </cell>
        </row>
        <row r="50">
          <cell r="C50">
            <v>0.005501220401430645</v>
          </cell>
        </row>
        <row r="60">
          <cell r="C60">
            <v>0.07750869450437613</v>
          </cell>
        </row>
        <row r="74">
          <cell r="C74">
            <v>0.02765347730457057</v>
          </cell>
        </row>
        <row r="93">
          <cell r="C93">
            <v>0.7986587365582091</v>
          </cell>
        </row>
        <row r="94">
          <cell r="C94">
            <v>0.26514468464034313</v>
          </cell>
        </row>
      </sheetData>
    </sheetDataSet>
  </externalBook>
</externalLink>
</file>

<file path=xl/externalLinks/externalLink1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0.24947497491299148</v>
          </cell>
        </row>
        <row r="22">
          <cell r="C22">
            <v>0.0010212291418957012</v>
          </cell>
        </row>
        <row r="33">
          <cell r="C33">
            <v>0.29990533720155327</v>
          </cell>
        </row>
        <row r="50">
          <cell r="C50">
            <v>0.005845322294054768</v>
          </cell>
        </row>
        <row r="60">
          <cell r="C60">
            <v>0.08818507821668442</v>
          </cell>
        </row>
        <row r="74">
          <cell r="C74">
            <v>0.05892446483398296</v>
          </cell>
        </row>
        <row r="93">
          <cell r="C93">
            <v>1.0158169483761628</v>
          </cell>
        </row>
      </sheetData>
    </sheetDataSet>
  </externalBook>
</externalLink>
</file>

<file path=xl/externalLinks/externalLink1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0.36285706278815316</v>
          </cell>
        </row>
        <row r="22">
          <cell r="C22">
            <v>0.0015658001772103928</v>
          </cell>
        </row>
        <row r="33">
          <cell r="C33">
            <v>0.3221776440090119</v>
          </cell>
        </row>
        <row r="50">
          <cell r="C50">
            <v>0.006274430071110092</v>
          </cell>
        </row>
        <row r="60">
          <cell r="C60">
            <v>0.09349471867774038</v>
          </cell>
        </row>
        <row r="74">
          <cell r="C74">
            <v>0.06877297400472912</v>
          </cell>
        </row>
        <row r="93">
          <cell r="C93">
            <v>1.0432125147437958</v>
          </cell>
        </row>
      </sheetData>
    </sheetDataSet>
  </externalBook>
</externalLink>
</file>

<file path=xl/externalLinks/externalLink1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0.3687386698649829</v>
          </cell>
        </row>
        <row r="22">
          <cell r="C22">
            <v>0.001593649598824972</v>
          </cell>
        </row>
        <row r="33">
          <cell r="C33">
            <v>0.32067821994235296</v>
          </cell>
        </row>
        <row r="50">
          <cell r="C50">
            <v>0.006245078702145472</v>
          </cell>
        </row>
        <row r="60">
          <cell r="C60">
            <v>0.09327702814936771</v>
          </cell>
        </row>
        <row r="74">
          <cell r="C74">
            <v>0.06855789693958349</v>
          </cell>
        </row>
        <row r="93">
          <cell r="C93">
            <v>1.0409189129758731</v>
          </cell>
        </row>
      </sheetData>
    </sheetDataSet>
  </externalBook>
</externalLink>
</file>

<file path=xl/externalLinks/externalLink1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0.5657677027717654</v>
          </cell>
        </row>
        <row r="22">
          <cell r="C22">
            <v>0.0026084493840311173</v>
          </cell>
        </row>
        <row r="33">
          <cell r="C33">
            <v>0.3246474685225502</v>
          </cell>
        </row>
        <row r="50">
          <cell r="C50">
            <v>0.006112329248969375</v>
          </cell>
        </row>
        <row r="60">
          <cell r="C60">
            <v>0.0962301983574778</v>
          </cell>
        </row>
        <row r="74">
          <cell r="C74">
            <v>0.07024700107415949</v>
          </cell>
        </row>
        <row r="93">
          <cell r="C93">
            <v>1.0440543253337795</v>
          </cell>
        </row>
      </sheetData>
    </sheetDataSet>
  </externalBook>
</externalLink>
</file>

<file path=xl/externalLinks/externalLink1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0.38146637521467924</v>
          </cell>
        </row>
        <row r="22">
          <cell r="C22">
            <v>0.0018295733136749477</v>
          </cell>
        </row>
        <row r="33">
          <cell r="C33">
            <v>0.31310508078664956</v>
          </cell>
        </row>
        <row r="50">
          <cell r="C50">
            <v>0.006530251277857319</v>
          </cell>
        </row>
        <row r="60">
          <cell r="C60">
            <v>0.09549663521275016</v>
          </cell>
        </row>
        <row r="74">
          <cell r="C74">
            <v>0.06988125621184833</v>
          </cell>
        </row>
        <row r="93">
          <cell r="C93">
            <v>1.3527287199022118</v>
          </cell>
        </row>
      </sheetData>
    </sheetDataSet>
  </externalBook>
</externalLink>
</file>

<file path=xl/externalLinks/externalLink1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0.4097070512701809</v>
          </cell>
        </row>
        <row r="22">
          <cell r="C22">
            <v>0.001809352578729404</v>
          </cell>
        </row>
        <row r="33">
          <cell r="C33">
            <v>0.34145486119076907</v>
          </cell>
        </row>
        <row r="50">
          <cell r="C50">
            <v>0.00713123286988761</v>
          </cell>
        </row>
        <row r="60">
          <cell r="C60">
            <v>0.09775033338035245</v>
          </cell>
        </row>
        <row r="74">
          <cell r="C74">
            <v>0.06967772208924015</v>
          </cell>
        </row>
        <row r="93">
          <cell r="C93">
            <v>1.0637813536032088</v>
          </cell>
        </row>
      </sheetData>
    </sheetDataSet>
  </externalBook>
</externalLink>
</file>

<file path=xl/externalLinks/externalLink1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0.2956148594592025</v>
          </cell>
        </row>
        <row r="22">
          <cell r="C22">
            <v>0.0012379410119702098</v>
          </cell>
        </row>
        <row r="33">
          <cell r="C33">
            <v>0.31009061160612167</v>
          </cell>
        </row>
        <row r="50">
          <cell r="C50">
            <v>0.005739707473481647</v>
          </cell>
        </row>
        <row r="60">
          <cell r="C60">
            <v>0.09049922055845554</v>
          </cell>
        </row>
        <row r="74">
          <cell r="C74">
            <v>0.06425872224494894</v>
          </cell>
        </row>
        <row r="93">
          <cell r="C93">
            <v>1.024765860066359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0.17546364267682973</v>
          </cell>
        </row>
        <row r="22">
          <cell r="C22">
            <v>0.0002107384415097292</v>
          </cell>
        </row>
        <row r="60">
          <cell r="C60">
            <v>0.09272694111126982</v>
          </cell>
        </row>
        <row r="74">
          <cell r="C74">
            <v>0.069588084112673</v>
          </cell>
        </row>
        <row r="93">
          <cell r="C93">
            <v>1.8023268685776388</v>
          </cell>
        </row>
        <row r="94">
          <cell r="C94">
            <v>0.3561806809823788</v>
          </cell>
        </row>
      </sheetData>
    </sheetDataSet>
  </externalBook>
</externalLink>
</file>

<file path=xl/externalLinks/externalLink1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0.3732739072730617</v>
          </cell>
        </row>
        <row r="22">
          <cell r="C22">
            <v>0.0016163086530864713</v>
          </cell>
        </row>
        <row r="33">
          <cell r="C33">
            <v>0.32024257430052777</v>
          </cell>
        </row>
        <row r="50">
          <cell r="C50">
            <v>0.005044563901284559</v>
          </cell>
        </row>
        <row r="60">
          <cell r="C60">
            <v>0.09325906608093863</v>
          </cell>
        </row>
        <row r="74">
          <cell r="C74">
            <v>0.08591452197242672</v>
          </cell>
        </row>
        <row r="93">
          <cell r="C93">
            <v>1.012057720247697</v>
          </cell>
        </row>
      </sheetData>
    </sheetDataSet>
  </externalBook>
</externalLink>
</file>

<file path=xl/externalLinks/externalLink1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0.3793972740428409</v>
          </cell>
        </row>
        <row r="22">
          <cell r="C22">
            <v>0.0016475341936722284</v>
          </cell>
        </row>
        <row r="33">
          <cell r="C33">
            <v>0.32116670682428367</v>
          </cell>
        </row>
        <row r="50">
          <cell r="C50">
            <v>0.006052607521892773</v>
          </cell>
        </row>
        <row r="60">
          <cell r="C60">
            <v>0.09351480988312283</v>
          </cell>
        </row>
        <row r="74">
          <cell r="C74">
            <v>0.08640665109360003</v>
          </cell>
        </row>
        <row r="93">
          <cell r="C93">
            <v>1.0380021195411189</v>
          </cell>
        </row>
      </sheetData>
    </sheetDataSet>
  </externalBook>
</externalLink>
</file>

<file path=xl/externalLinks/externalLink1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0.36196763096041706</v>
          </cell>
        </row>
        <row r="22">
          <cell r="C22">
            <v>0.001563520759214982</v>
          </cell>
        </row>
        <row r="33">
          <cell r="C33">
            <v>0.3236549476064033</v>
          </cell>
        </row>
        <row r="50">
          <cell r="C50">
            <v>0.005991449861562046</v>
          </cell>
        </row>
        <row r="60">
          <cell r="C60">
            <v>0.09378892487028055</v>
          </cell>
        </row>
        <row r="74">
          <cell r="C74">
            <v>0.08662022408360617</v>
          </cell>
        </row>
        <row r="93">
          <cell r="C93">
            <v>1.0414506137606667</v>
          </cell>
        </row>
      </sheetData>
    </sheetDataSet>
  </externalBook>
</externalLink>
</file>

<file path=xl/externalLinks/externalLink1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0.3231913946846247</v>
          </cell>
        </row>
        <row r="22">
          <cell r="C22">
            <v>0.0013555267311487007</v>
          </cell>
        </row>
        <row r="33">
          <cell r="C33">
            <v>0.28487385162294154</v>
          </cell>
        </row>
        <row r="50">
          <cell r="C50">
            <v>0.006031374925428745</v>
          </cell>
        </row>
        <row r="60">
          <cell r="C60">
            <v>0.08618640808648277</v>
          </cell>
        </row>
        <row r="74">
          <cell r="C74">
            <v>0.07166533751612982</v>
          </cell>
        </row>
        <row r="93">
          <cell r="C93">
            <v>1.00960989565523</v>
          </cell>
        </row>
      </sheetData>
    </sheetDataSet>
  </externalBook>
</externalLink>
</file>

<file path=xl/externalLinks/externalLink1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0.34917341060730817</v>
          </cell>
        </row>
        <row r="22">
          <cell r="C22">
            <v>0.0015141633029997772</v>
          </cell>
        </row>
        <row r="33">
          <cell r="C33">
            <v>0.3500252150304797</v>
          </cell>
        </row>
        <row r="50">
          <cell r="C50">
            <v>0.006094227395452134</v>
          </cell>
        </row>
        <row r="60">
          <cell r="C60">
            <v>0.09862120400374995</v>
          </cell>
        </row>
        <row r="74">
          <cell r="C74">
            <v>0.06977189398285856</v>
          </cell>
        </row>
        <row r="93">
          <cell r="C93">
            <v>1.0500829679393533</v>
          </cell>
        </row>
      </sheetData>
    </sheetDataSet>
  </externalBook>
</externalLink>
</file>

<file path=xl/externalLinks/externalLink1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0.4006702965645231</v>
          </cell>
        </row>
        <row r="22">
          <cell r="C22">
            <v>0.0017521738946884547</v>
          </cell>
        </row>
        <row r="33">
          <cell r="C33">
            <v>0.32000232537541157</v>
          </cell>
        </row>
        <row r="50">
          <cell r="C50">
            <v>0.006092309809771082</v>
          </cell>
        </row>
        <row r="60">
          <cell r="C60">
            <v>0.09353127825728383</v>
          </cell>
        </row>
        <row r="74">
          <cell r="C74">
            <v>0.08669300893875083</v>
          </cell>
        </row>
        <row r="93">
          <cell r="C93">
            <v>1.0336649114698302</v>
          </cell>
        </row>
      </sheetData>
    </sheetDataSet>
  </externalBook>
</externalLink>
</file>

<file path=xl/externalLinks/externalLink1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0.3786660745786784</v>
          </cell>
        </row>
        <row r="22">
          <cell r="C22">
            <v>0.0016513276869997032</v>
          </cell>
        </row>
        <row r="33">
          <cell r="C33">
            <v>0.335473439136746</v>
          </cell>
        </row>
        <row r="50">
          <cell r="C50">
            <v>0.005864549770437385</v>
          </cell>
        </row>
        <row r="60">
          <cell r="C60">
            <v>0.09621835624075041</v>
          </cell>
        </row>
        <row r="74">
          <cell r="C74">
            <v>0.07845181381151324</v>
          </cell>
        </row>
        <row r="93">
          <cell r="C93">
            <v>1.0325564715399818</v>
          </cell>
        </row>
      </sheetData>
    </sheetDataSet>
  </externalBook>
</externalLink>
</file>

<file path=xl/externalLinks/externalLink1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0.3557312609018615</v>
          </cell>
        </row>
        <row r="22">
          <cell r="C22">
            <v>0.0016142818529685029</v>
          </cell>
        </row>
        <row r="33">
          <cell r="C33">
            <v>0.1160572546878921</v>
          </cell>
        </row>
        <row r="50">
          <cell r="C50">
            <v>0.005105697300740994</v>
          </cell>
        </row>
        <row r="60">
          <cell r="C60">
            <v>0.04238611614491951</v>
          </cell>
        </row>
        <row r="74">
          <cell r="C74">
            <v>0.07784830793987603</v>
          </cell>
        </row>
        <row r="93">
          <cell r="C93">
            <v>1.219237422081046</v>
          </cell>
        </row>
      </sheetData>
    </sheetDataSet>
  </externalBook>
</externalLink>
</file>

<file path=xl/externalLinks/externalLink168.xml><?xml version="1.0" encoding="utf-8"?>
<externalLink xmlns="http://schemas.openxmlformats.org/spreadsheetml/2006/main">
  <externalBook xmlns:r="http://schemas.openxmlformats.org/officeDocument/2006/relationships" r:id="rId1">
    <sheetNames>
      <sheetName val="ГерСтал.7"/>
      <sheetName val="ГерСтал.14"/>
      <sheetName val="ГерСтал.16"/>
      <sheetName val="ГерСтал.19"/>
      <sheetName val="ГерСтал.20"/>
      <sheetName val="Сосюры2"/>
      <sheetName val="Сосюры12"/>
      <sheetName val="50лет.40"/>
      <sheetName val="50лет.41"/>
      <sheetName val="50лет.46"/>
      <sheetName val="Окт.322"/>
      <sheetName val="Окт.324"/>
      <sheetName val="Окт.326"/>
      <sheetName val="Окт.328"/>
      <sheetName val="Окт.330"/>
      <sheetName val="Окт.332"/>
      <sheetName val="50 лет.1"/>
      <sheetName val="50 лет.2"/>
      <sheetName val="50 лет.3"/>
      <sheetName val="50 лет.4"/>
      <sheetName val="50лет.5"/>
      <sheetName val="50лет.7"/>
      <sheetName val="50лет.8"/>
      <sheetName val="50лет.10"/>
      <sheetName val="50лет.11"/>
      <sheetName val="50лет.12"/>
      <sheetName val="50лет.13"/>
      <sheetName val="50лет.14"/>
      <sheetName val="50лет.15"/>
      <sheetName val="50лет.18"/>
      <sheetName val="50лет.19"/>
      <sheetName val="50лет.20"/>
      <sheetName val="50лет.21"/>
      <sheetName val="50лет.22"/>
      <sheetName val="50лет.25"/>
      <sheetName val="50лет.26"/>
      <sheetName val="50лет.28"/>
      <sheetName val="50лет.29"/>
      <sheetName val="50лет.30"/>
      <sheetName val="50лет.32"/>
      <sheetName val="50лет.33"/>
      <sheetName val="50лет.34"/>
      <sheetName val="50лет. 35"/>
      <sheetName val="50лет.36"/>
      <sheetName val="50лет.37"/>
      <sheetName val="50лет.38"/>
      <sheetName val="50лет.39"/>
      <sheetName val="50лет.42"/>
      <sheetName val="Химич.99"/>
      <sheetName val="Киевска,1"/>
      <sheetName val="Киевская,4а"/>
      <sheetName val="Киевкая,8"/>
      <sheetName val="Киевкая,11"/>
      <sheetName val="Киевская,12"/>
      <sheetName val="Киевкая,15"/>
      <sheetName val="Киевкая,18"/>
      <sheetName val="40лет Окт,1"/>
      <sheetName val="40лет Окт,3"/>
      <sheetName val="40лет Окт,5"/>
      <sheetName val="40лет Окт,7"/>
      <sheetName val="40лет Окт,9"/>
      <sheetName val="Весенняя,3"/>
      <sheetName val="Минская,13"/>
      <sheetName val="Минская,19"/>
      <sheetName val="Кадиевская,1"/>
      <sheetName val="Кадиевская,6"/>
      <sheetName val="Восточная,3"/>
      <sheetName val="Северная,23"/>
      <sheetName val="пер.Иркутский,5"/>
      <sheetName val="пер.Панфилова,1"/>
      <sheetName val="пер.Панфилова,11"/>
      <sheetName val="пер.Львовский,9"/>
      <sheetName val="пер.Влалдимир.,5"/>
      <sheetName val="пер.Влалдимир.,7"/>
      <sheetName val="пер.Ростовский,7"/>
      <sheetName val="пер.Ростовский,9"/>
      <sheetName val="Од.4"/>
      <sheetName val="Од.6"/>
      <sheetName val="Од.12"/>
      <sheetName val="Од.14"/>
      <sheetName val="Б.Хм.14"/>
      <sheetName val="Б.Хм.16"/>
      <sheetName val="Уль.3"/>
      <sheetName val="Уль.4"/>
      <sheetName val="Уль.5"/>
      <sheetName val="Уль.6"/>
      <sheetName val="Уль.7"/>
      <sheetName val="Уль.8"/>
      <sheetName val="Уль.9"/>
      <sheetName val="Уль.11"/>
      <sheetName val="Уль.13"/>
      <sheetName val="Уль.15"/>
      <sheetName val="Г.Ст.5"/>
      <sheetName val="Од.2"/>
      <sheetName val="Од.16"/>
      <sheetName val="Окт.299"/>
      <sheetName val="Окт.301"/>
      <sheetName val="Окт.303"/>
      <sheetName val="Окт.305"/>
      <sheetName val="Окт.308"/>
      <sheetName val="Сев.1"/>
      <sheetName val="Сев.2"/>
      <sheetName val="Сев.3"/>
      <sheetName val="Сев.5"/>
      <sheetName val="Г.Ст.8"/>
      <sheetName val="Г.Ст.10"/>
      <sheetName val="Лит.2"/>
      <sheetName val="Од.18"/>
      <sheetName val="Од.20"/>
      <sheetName val="Сев.4"/>
      <sheetName val="Окт.306"/>
      <sheetName val="Од.22"/>
      <sheetName val="Од.10"/>
      <sheetName val="Окт.289"/>
      <sheetName val="Окт.291"/>
      <sheetName val="Окт.297"/>
      <sheetName val="Окт.312"/>
      <sheetName val="Сев.6"/>
      <sheetName val="Сев.8"/>
      <sheetName val="Сев.9"/>
      <sheetName val="Сев.10"/>
      <sheetName val="Сев.11"/>
      <sheetName val="Сев.12"/>
      <sheetName val="Сев.13"/>
      <sheetName val="Окт 287а"/>
      <sheetName val="Окт.287"/>
      <sheetName val="Окт.302"/>
      <sheetName val="Окт.304"/>
      <sheetName val="сводная"/>
      <sheetName val="затраты"/>
      <sheetName val="сводная (2)"/>
      <sheetName val="Лист2"/>
    </sheetNames>
    <sheetDataSet>
      <sheetData sheetId="76">
        <row r="4">
          <cell r="B4">
            <v>407.75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0.12253285015490013</v>
          </cell>
        </row>
        <row r="22">
          <cell r="C22">
            <v>0.00014442561990825708</v>
          </cell>
        </row>
        <row r="50">
          <cell r="C50">
            <v>0.015167945264589467</v>
          </cell>
        </row>
        <row r="60">
          <cell r="C60">
            <v>0.10629925763407987</v>
          </cell>
        </row>
        <row r="74">
          <cell r="C74">
            <v>0.038098596577364675</v>
          </cell>
        </row>
        <row r="93">
          <cell r="C93">
            <v>1.4205965065691926</v>
          </cell>
        </row>
        <row r="94">
          <cell r="C94">
            <v>0.3419651952576359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0.3435599734729078</v>
          </cell>
        </row>
        <row r="22">
          <cell r="C22">
            <v>0.000450834256714435</v>
          </cell>
        </row>
        <row r="60">
          <cell r="C60">
            <v>0.12913494386274874</v>
          </cell>
        </row>
        <row r="74">
          <cell r="C74">
            <v>0.07287072746666667</v>
          </cell>
        </row>
        <row r="93">
          <cell r="C93">
            <v>1.8617545889185778</v>
          </cell>
        </row>
        <row r="94">
          <cell r="C94">
            <v>0.346902711188834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0.3469444664230945</v>
          </cell>
        </row>
        <row r="22">
          <cell r="C22">
            <v>0.0004599645133334974</v>
          </cell>
        </row>
        <row r="60">
          <cell r="C60">
            <v>0.13064122612496956</v>
          </cell>
        </row>
        <row r="74">
          <cell r="C74">
            <v>0.08260722130698939</v>
          </cell>
        </row>
        <row r="93">
          <cell r="C93">
            <v>1.7622282053387395</v>
          </cell>
        </row>
        <row r="94">
          <cell r="C94">
            <v>0.35404117869802265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0.4363158360168811</v>
          </cell>
        </row>
        <row r="22">
          <cell r="C22">
            <v>0.0005984839584009237</v>
          </cell>
        </row>
        <row r="60">
          <cell r="C60">
            <v>0.13861875631608442</v>
          </cell>
        </row>
        <row r="74">
          <cell r="C74">
            <v>0.07561870118285405</v>
          </cell>
        </row>
        <row r="93">
          <cell r="C93">
            <v>1.8655597039018044</v>
          </cell>
        </row>
        <row r="94">
          <cell r="C94">
            <v>0.3397377180230031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0.3099801405978072</v>
          </cell>
        </row>
        <row r="22">
          <cell r="C22">
            <v>0.00040012434529464836</v>
          </cell>
        </row>
        <row r="60">
          <cell r="C60">
            <v>0.13449791257486501</v>
          </cell>
        </row>
        <row r="74">
          <cell r="C74">
            <v>0.07687154626271707</v>
          </cell>
        </row>
        <row r="93">
          <cell r="C93">
            <v>1.8176603553393107</v>
          </cell>
        </row>
        <row r="94">
          <cell r="C94">
            <v>0.34852557098595194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0.3256365945746541</v>
          </cell>
        </row>
        <row r="22">
          <cell r="C22">
            <v>0.00042374724714499607</v>
          </cell>
        </row>
        <row r="60">
          <cell r="C60">
            <v>0.13725258813403196</v>
          </cell>
        </row>
        <row r="74">
          <cell r="C74">
            <v>0.07932252310007905</v>
          </cell>
        </row>
        <row r="93">
          <cell r="C93">
            <v>1.8562596544477885</v>
          </cell>
        </row>
        <row r="94">
          <cell r="C94">
            <v>0.3493939030043311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0.3788636469938632</v>
          </cell>
        </row>
        <row r="22">
          <cell r="C22">
            <v>0.0005063611513016125</v>
          </cell>
        </row>
        <row r="60">
          <cell r="C60">
            <v>0.14090971903892255</v>
          </cell>
        </row>
        <row r="74">
          <cell r="C74">
            <v>0.0818458333781403</v>
          </cell>
        </row>
        <row r="93">
          <cell r="C93">
            <v>1.8872703164691276</v>
          </cell>
        </row>
        <row r="94">
          <cell r="C94">
            <v>0.3427735854902709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0.30487663217067923</v>
          </cell>
        </row>
        <row r="22">
          <cell r="C22">
            <v>0.00039734046398488083</v>
          </cell>
        </row>
        <row r="60">
          <cell r="C60">
            <v>0.14030297706382006</v>
          </cell>
        </row>
        <row r="74">
          <cell r="C74">
            <v>0.0817125339752443</v>
          </cell>
        </row>
        <row r="93">
          <cell r="C93">
            <v>1.8999177039104387</v>
          </cell>
        </row>
        <row r="94">
          <cell r="C94">
            <v>0.36262533535402985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0.27678951286647424</v>
          </cell>
        </row>
        <row r="22">
          <cell r="C22">
            <v>0.000351115919721828</v>
          </cell>
        </row>
        <row r="60">
          <cell r="C60">
            <v>0.12932094990892584</v>
          </cell>
        </row>
        <row r="74">
          <cell r="C74">
            <v>0.07220651838925403</v>
          </cell>
        </row>
        <row r="93">
          <cell r="C93">
            <v>1.7452912791436317</v>
          </cell>
        </row>
        <row r="94">
          <cell r="C94">
            <v>0.3474630783074443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0.34672267495181297</v>
          </cell>
        </row>
        <row r="22">
          <cell r="C22">
            <v>0.00045598822751355877</v>
          </cell>
        </row>
        <row r="60">
          <cell r="C60">
            <v>0.10216376277187904</v>
          </cell>
        </row>
        <row r="74">
          <cell r="C74">
            <v>0.08094150194212395</v>
          </cell>
        </row>
        <row r="93">
          <cell r="C93">
            <v>1.3600705774664585</v>
          </cell>
        </row>
        <row r="94">
          <cell r="C94">
            <v>0.31384582575159337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0.2832269504341226</v>
          </cell>
        </row>
        <row r="22">
          <cell r="C22">
            <v>0.0014421697234682767</v>
          </cell>
        </row>
        <row r="60">
          <cell r="C60">
            <v>0.12055802248774329</v>
          </cell>
        </row>
        <row r="74">
          <cell r="C74">
            <v>0.07414506777458128</v>
          </cell>
        </row>
        <row r="93">
          <cell r="C93">
            <v>1.7773107854890722</v>
          </cell>
        </row>
        <row r="94">
          <cell r="C94">
            <v>0.34888717770284783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0.24838692177398072</v>
          </cell>
        </row>
        <row r="22">
          <cell r="C22">
            <v>0.0006197632177648282</v>
          </cell>
        </row>
        <row r="60">
          <cell r="C60">
            <v>0.11635882504838703</v>
          </cell>
        </row>
        <row r="74">
          <cell r="C74">
            <v>0.05272788939491195</v>
          </cell>
        </row>
        <row r="93">
          <cell r="C93">
            <v>1.2556070136568853</v>
          </cell>
        </row>
        <row r="94">
          <cell r="C94">
            <v>0.2363958566157288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0.3585500806754759</v>
          </cell>
        </row>
        <row r="22">
          <cell r="C22">
            <v>0.0004741737805741553</v>
          </cell>
        </row>
        <row r="60">
          <cell r="C60">
            <v>0.13527361533190493</v>
          </cell>
        </row>
        <row r="74">
          <cell r="C74">
            <v>0.07808388025648476</v>
          </cell>
        </row>
        <row r="93">
          <cell r="C93">
            <v>1.8270027899290118</v>
          </cell>
        </row>
        <row r="94">
          <cell r="C94">
            <v>0.34371527712106675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0.29417628621988856</v>
          </cell>
        </row>
        <row r="22">
          <cell r="C22">
            <v>0.0003763287714899306</v>
          </cell>
        </row>
        <row r="60">
          <cell r="C60">
            <v>0.12228657285108598</v>
          </cell>
        </row>
        <row r="74">
          <cell r="C74">
            <v>0.06582566082597786</v>
          </cell>
        </row>
        <row r="93">
          <cell r="C93">
            <v>1.7312114615217753</v>
          </cell>
        </row>
        <row r="94">
          <cell r="C94">
            <v>0.3351658953482122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0.4822832361740462</v>
          </cell>
        </row>
        <row r="22">
          <cell r="C22">
            <v>0.0006796193753529951</v>
          </cell>
        </row>
        <row r="60">
          <cell r="C60">
            <v>0.13509632966905952</v>
          </cell>
        </row>
        <row r="74">
          <cell r="C74">
            <v>0.07350488727848102</v>
          </cell>
        </row>
        <row r="93">
          <cell r="C93">
            <v>1.813864505630799</v>
          </cell>
        </row>
        <row r="94">
          <cell r="C94">
            <v>0.3449243606860959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0.2617928530434081</v>
          </cell>
        </row>
        <row r="22">
          <cell r="C22">
            <v>0.0003291354357508865</v>
          </cell>
        </row>
        <row r="60">
          <cell r="C60">
            <v>0.11518905788955569</v>
          </cell>
        </row>
        <row r="74">
          <cell r="C74">
            <v>0.05966138489578596</v>
          </cell>
        </row>
        <row r="93">
          <cell r="C93">
            <v>1.6234395639296146</v>
          </cell>
        </row>
        <row r="94">
          <cell r="C94">
            <v>0.3325236960829816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0.26202904182554815</v>
          </cell>
        </row>
        <row r="22">
          <cell r="C22">
            <v>0.00030368893928739096</v>
          </cell>
        </row>
        <row r="50">
          <cell r="C50">
            <v>0.0054318367600213685</v>
          </cell>
        </row>
        <row r="60">
          <cell r="C60">
            <v>0.10583269813838878</v>
          </cell>
        </row>
        <row r="74">
          <cell r="C74">
            <v>0.06877603988694483</v>
          </cell>
        </row>
        <row r="93">
          <cell r="C93">
            <v>1.0929144879587107</v>
          </cell>
        </row>
        <row r="94">
          <cell r="C94">
            <v>0.33422632063863866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0.22262345296858557</v>
          </cell>
        </row>
        <row r="22">
          <cell r="C22">
            <v>0.00025865877628946114</v>
          </cell>
        </row>
        <row r="50">
          <cell r="C50">
            <v>0.0057862386368853465</v>
          </cell>
        </row>
        <row r="60">
          <cell r="C60">
            <v>0.11199330874161506</v>
          </cell>
        </row>
        <row r="74">
          <cell r="C74">
            <v>0.07770969099379041</v>
          </cell>
        </row>
        <row r="93">
          <cell r="C93">
            <v>1.304479736975344</v>
          </cell>
        </row>
        <row r="94">
          <cell r="C94">
            <v>0.33310360123928967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0.28884934956025127</v>
          </cell>
        </row>
        <row r="22">
          <cell r="C22">
            <v>0.0003687800293026197</v>
          </cell>
        </row>
        <row r="60">
          <cell r="C60">
            <v>0.10092776227168997</v>
          </cell>
        </row>
        <row r="74">
          <cell r="C74">
            <v>0.07455848530393085</v>
          </cell>
        </row>
        <row r="93">
          <cell r="C93">
            <v>1.316341407904053</v>
          </cell>
        </row>
        <row r="94">
          <cell r="C94">
            <v>0.31417694146396774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0.4098758552709638</v>
          </cell>
        </row>
        <row r="22">
          <cell r="C22">
            <v>0.000555551372486047</v>
          </cell>
        </row>
        <row r="60">
          <cell r="C60">
            <v>0.08627120634657953</v>
          </cell>
        </row>
        <row r="74">
          <cell r="C74">
            <v>0.07700920316316194</v>
          </cell>
        </row>
        <row r="93">
          <cell r="C93">
            <v>1.1184507036499642</v>
          </cell>
        </row>
        <row r="94">
          <cell r="C94">
            <v>0.3260785392369414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0.33313711491621806</v>
          </cell>
        </row>
        <row r="22">
          <cell r="C22">
            <v>0.0004348858247918384</v>
          </cell>
        </row>
        <row r="60">
          <cell r="C60">
            <v>0.09996295333430856</v>
          </cell>
        </row>
        <row r="74">
          <cell r="C74">
            <v>0.07236229954502678</v>
          </cell>
        </row>
        <row r="93">
          <cell r="C93">
            <v>1.333063460813112</v>
          </cell>
        </row>
        <row r="94">
          <cell r="C94">
            <v>0.3080484599405638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0.3880072913090012</v>
          </cell>
        </row>
        <row r="22">
          <cell r="C22">
            <v>0.0005235381759956441</v>
          </cell>
        </row>
        <row r="50">
          <cell r="C50">
            <v>0.012670077550774912</v>
          </cell>
        </row>
        <row r="60">
          <cell r="C60">
            <v>0.0860555684794634</v>
          </cell>
        </row>
        <row r="74">
          <cell r="C74">
            <v>0.07644209628359575</v>
          </cell>
        </row>
        <row r="93">
          <cell r="C93">
            <v>1.1157130812481495</v>
          </cell>
        </row>
        <row r="94">
          <cell r="C94">
            <v>0.32621302796326435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0.3866977799742967</v>
          </cell>
        </row>
        <row r="22">
          <cell r="C22">
            <v>0.0005182868692201528</v>
          </cell>
        </row>
        <row r="60">
          <cell r="C60">
            <v>0.08577322788935568</v>
          </cell>
        </row>
        <row r="74">
          <cell r="C74">
            <v>0.07567535010050529</v>
          </cell>
        </row>
        <row r="93">
          <cell r="C93">
            <v>1.1123034474552067</v>
          </cell>
        </row>
        <row r="94">
          <cell r="C94">
            <v>0.3207309831770838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0.3505835740316399</v>
          </cell>
        </row>
        <row r="22">
          <cell r="C22">
            <v>0.00046170917879052257</v>
          </cell>
        </row>
        <row r="60">
          <cell r="C60">
            <v>0.08563574042407011</v>
          </cell>
        </row>
        <row r="74">
          <cell r="C74">
            <v>0.07462849868973895</v>
          </cell>
        </row>
        <row r="93">
          <cell r="C93">
            <v>1.1116879586403752</v>
          </cell>
        </row>
        <row r="94">
          <cell r="C94">
            <v>0.33041870723744066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0.3744392076950937</v>
          </cell>
        </row>
        <row r="22">
          <cell r="C22">
            <v>0.0004989159224817272</v>
          </cell>
        </row>
        <row r="60">
          <cell r="C60">
            <v>0.10051717932809134</v>
          </cell>
        </row>
        <row r="74">
          <cell r="C74">
            <v>0.07559419106968747</v>
          </cell>
        </row>
        <row r="93">
          <cell r="C93">
            <v>1.4125158602380719</v>
          </cell>
        </row>
        <row r="94">
          <cell r="C94">
            <v>0.30438040866465355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0.2954672900349647</v>
          </cell>
        </row>
        <row r="22">
          <cell r="C22">
            <v>0.00038168404321075076</v>
          </cell>
        </row>
        <row r="60">
          <cell r="C60">
            <v>0.12078056556296536</v>
          </cell>
        </row>
        <row r="74">
          <cell r="C74">
            <v>0.07456588832660659</v>
          </cell>
        </row>
        <row r="93">
          <cell r="C93">
            <v>1.627179232511808</v>
          </cell>
        </row>
        <row r="94">
          <cell r="C94">
            <v>0.38579462205361476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0.4431360356968095</v>
          </cell>
        </row>
        <row r="22">
          <cell r="C22">
            <v>0.0006096678177636804</v>
          </cell>
        </row>
        <row r="60">
          <cell r="C60">
            <v>0.08413075062886384</v>
          </cell>
        </row>
        <row r="74">
          <cell r="C74">
            <v>0.07418161043982259</v>
          </cell>
        </row>
        <row r="93">
          <cell r="C93">
            <v>1.0873369910811328</v>
          </cell>
        </row>
        <row r="94">
          <cell r="C94">
            <v>0.31893331984636897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0.2460545311487461</v>
          </cell>
        </row>
        <row r="22">
          <cell r="C22">
            <v>0.0003069886361421982</v>
          </cell>
        </row>
        <row r="60">
          <cell r="C60">
            <v>0.0982883586220328</v>
          </cell>
        </row>
        <row r="74">
          <cell r="C74">
            <v>0.06697776198299446</v>
          </cell>
        </row>
        <row r="93">
          <cell r="C93">
            <v>1.3054508842585806</v>
          </cell>
        </row>
        <row r="94">
          <cell r="C94">
            <v>0.31837358406906735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0.17933786547548877</v>
          </cell>
        </row>
        <row r="22">
          <cell r="C22">
            <v>0.00021693291328757808</v>
          </cell>
        </row>
        <row r="50">
          <cell r="C50">
            <v>0.00464559060485585</v>
          </cell>
        </row>
        <row r="60">
          <cell r="C60">
            <v>0.09777618874692877</v>
          </cell>
        </row>
        <row r="74">
          <cell r="C74">
            <v>0.06793755675890797</v>
          </cell>
        </row>
        <row r="93">
          <cell r="C93">
            <v>1.1859420820682591</v>
          </cell>
        </row>
        <row r="94">
          <cell r="C94">
            <v>0.32031287658669066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0.29933901890600306</v>
          </cell>
        </row>
        <row r="22">
          <cell r="C22">
            <v>0.0003861113478127427</v>
          </cell>
        </row>
        <row r="50">
          <cell r="C50">
            <v>0.008941636071831302</v>
          </cell>
        </row>
        <row r="60">
          <cell r="C60">
            <v>0.10363199363027831</v>
          </cell>
        </row>
        <row r="74">
          <cell r="C74">
            <v>0.07830045793052416</v>
          </cell>
        </row>
        <row r="93">
          <cell r="C93">
            <v>1.3808086367954389</v>
          </cell>
        </row>
        <row r="94">
          <cell r="C94">
            <v>0.3209490762937156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0.19846784958157068</v>
          </cell>
        </row>
        <row r="22">
          <cell r="C22">
            <v>0.000241361638306639</v>
          </cell>
        </row>
        <row r="60">
          <cell r="C60">
            <v>0.09731445757048666</v>
          </cell>
        </row>
        <row r="74">
          <cell r="C74">
            <v>0.06766515764067257</v>
          </cell>
        </row>
        <row r="93">
          <cell r="C93">
            <v>1.0694289264113386</v>
          </cell>
        </row>
        <row r="94">
          <cell r="C94">
            <v>0.32241203606410096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0.22204865871597618</v>
          </cell>
        </row>
        <row r="22">
          <cell r="C22">
            <v>0.000273548227608096</v>
          </cell>
        </row>
        <row r="50">
          <cell r="C50">
            <v>0.0004892285033097127</v>
          </cell>
        </row>
        <row r="60">
          <cell r="C60">
            <v>0.09596053318966674</v>
          </cell>
        </row>
        <row r="74">
          <cell r="C74">
            <v>0.06651369187739853</v>
          </cell>
        </row>
        <row r="93">
          <cell r="C93">
            <v>1.0534527317608435</v>
          </cell>
        </row>
        <row r="94">
          <cell r="C94">
            <v>0.31796479679177714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0.23633616258228413</v>
          </cell>
        </row>
        <row r="22">
          <cell r="C22">
            <v>0.0002936914907700257</v>
          </cell>
        </row>
        <row r="50">
          <cell r="C50">
            <v>0.0045840298609060755</v>
          </cell>
        </row>
        <row r="60">
          <cell r="C60">
            <v>0.09773760852402436</v>
          </cell>
        </row>
        <row r="74">
          <cell r="C74">
            <v>0.05319230976752308</v>
          </cell>
        </row>
        <row r="93">
          <cell r="C93">
            <v>1.1324660253119303</v>
          </cell>
        </row>
        <row r="94">
          <cell r="C94">
            <v>0.3174955449900579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0.23710898100927222</v>
          </cell>
        </row>
        <row r="22">
          <cell r="C22">
            <v>0.00029515716291350977</v>
          </cell>
        </row>
        <row r="50">
          <cell r="C50">
            <v>0.005393249505354438</v>
          </cell>
        </row>
        <row r="60">
          <cell r="C60">
            <v>0.10769511784836162</v>
          </cell>
        </row>
        <row r="74">
          <cell r="C74">
            <v>0.06269002742173518</v>
          </cell>
        </row>
        <row r="93">
          <cell r="C93">
            <v>1.435092621692558</v>
          </cell>
        </row>
        <row r="94">
          <cell r="C94">
            <v>0.3259917948079586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0.24118174003773052</v>
          </cell>
        </row>
        <row r="22">
          <cell r="C22">
            <v>0.0003003924240511189</v>
          </cell>
        </row>
        <row r="50">
          <cell r="C50">
            <v>0.0043765117164876015</v>
          </cell>
        </row>
        <row r="60">
          <cell r="C60">
            <v>0.09527884068894736</v>
          </cell>
        </row>
        <row r="74">
          <cell r="C74">
            <v>0.050899796135288985</v>
          </cell>
        </row>
        <row r="93">
          <cell r="C93">
            <v>1.2592845645551782</v>
          </cell>
        </row>
        <row r="94">
          <cell r="C94">
            <v>0.3354141032748169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0.3445754398252168</v>
          </cell>
        </row>
        <row r="22">
          <cell r="C22">
            <v>0.0004532603372793722</v>
          </cell>
        </row>
        <row r="60">
          <cell r="C60">
            <v>0.09923004774222687</v>
          </cell>
        </row>
        <row r="74">
          <cell r="C74">
            <v>0.09684993731574545</v>
          </cell>
        </row>
        <row r="93">
          <cell r="C93">
            <v>1.3175540667682917</v>
          </cell>
        </row>
        <row r="94">
          <cell r="C94">
            <v>0.3176462695474779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0.47298473447124617</v>
          </cell>
        </row>
        <row r="22">
          <cell r="C22">
            <v>0.0006635212851026154</v>
          </cell>
        </row>
        <row r="60">
          <cell r="C60">
            <v>0.13292294845237604</v>
          </cell>
        </row>
        <row r="74">
          <cell r="C74">
            <v>0.06602268021503606</v>
          </cell>
        </row>
        <row r="93">
          <cell r="C93">
            <v>1.7808104077900166</v>
          </cell>
        </row>
        <row r="94">
          <cell r="C94">
            <v>0.3388682377287279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0.5374636687592889</v>
          </cell>
        </row>
        <row r="22">
          <cell r="C22">
            <v>0.0007708216275312054</v>
          </cell>
        </row>
        <row r="60">
          <cell r="C60">
            <v>0.0863344644799853</v>
          </cell>
        </row>
        <row r="74">
          <cell r="C74">
            <v>0.08258245502015768</v>
          </cell>
        </row>
        <row r="93">
          <cell r="C93">
            <v>1.0783262876927995</v>
          </cell>
        </row>
        <row r="94">
          <cell r="C94">
            <v>0.3126634540868278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0.31112137958880215</v>
          </cell>
        </row>
        <row r="22">
          <cell r="C22">
            <v>0.00040252028585586195</v>
          </cell>
        </row>
        <row r="60">
          <cell r="C60">
            <v>0.10005603355532404</v>
          </cell>
        </row>
        <row r="74">
          <cell r="C74">
            <v>0.09741249904208397</v>
          </cell>
        </row>
        <row r="93">
          <cell r="C93">
            <v>1.4108518680662596</v>
          </cell>
        </row>
        <row r="94">
          <cell r="C94">
            <v>0.32234836229695546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0.6348631161939569</v>
          </cell>
        </row>
        <row r="22">
          <cell r="C22">
            <v>0.0009471058020062687</v>
          </cell>
        </row>
        <row r="60">
          <cell r="C60">
            <v>0.0962848603441385</v>
          </cell>
        </row>
        <row r="74">
          <cell r="C74">
            <v>0.09761466192091056</v>
          </cell>
        </row>
        <row r="93">
          <cell r="C93">
            <v>1.267524955104624</v>
          </cell>
        </row>
        <row r="94">
          <cell r="C94">
            <v>0.2877162518569105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0.6348738109616274</v>
          </cell>
        </row>
        <row r="22">
          <cell r="C22">
            <v>0.0009514609064128252</v>
          </cell>
        </row>
        <row r="60">
          <cell r="C60">
            <v>0.09655425238889566</v>
          </cell>
        </row>
        <row r="74">
          <cell r="C74">
            <v>0.09809658003871347</v>
          </cell>
        </row>
        <row r="93">
          <cell r="C93">
            <v>1.3522555844230038</v>
          </cell>
        </row>
        <row r="94">
          <cell r="C94">
            <v>0.28808818632850475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0.5656807022535382</v>
          </cell>
        </row>
        <row r="22">
          <cell r="C22">
            <v>0.0008213786780572606</v>
          </cell>
        </row>
        <row r="60">
          <cell r="C60">
            <v>0.09596289279834028</v>
          </cell>
        </row>
        <row r="74">
          <cell r="C74">
            <v>0.09594396110493858</v>
          </cell>
        </row>
        <row r="93">
          <cell r="C93">
            <v>1.3552964152906803</v>
          </cell>
        </row>
        <row r="94">
          <cell r="C94">
            <v>0.29303011817845037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0.8879902782126663</v>
          </cell>
        </row>
        <row r="22">
          <cell r="C22">
            <v>0.00143993109168239</v>
          </cell>
        </row>
        <row r="60">
          <cell r="C60">
            <v>0.0860011892394755</v>
          </cell>
        </row>
        <row r="74">
          <cell r="C74">
            <v>0.08721279409615869</v>
          </cell>
        </row>
        <row r="93">
          <cell r="C93">
            <v>1.0635975534105235</v>
          </cell>
        </row>
        <row r="94">
          <cell r="C94">
            <v>0.2951061637995712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0.595109476405859</v>
          </cell>
        </row>
        <row r="22">
          <cell r="C22">
            <v>0.0008795087472573529</v>
          </cell>
        </row>
        <row r="60">
          <cell r="C60">
            <v>0.09762640025407614</v>
          </cell>
        </row>
        <row r="74">
          <cell r="C74">
            <v>0.103102266118599</v>
          </cell>
        </row>
        <row r="93">
          <cell r="C93">
            <v>1.2822560719962715</v>
          </cell>
        </row>
        <row r="94">
          <cell r="C94">
            <v>0.299440839751203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0.3574386129829944</v>
          </cell>
        </row>
        <row r="22">
          <cell r="C22">
            <v>0.00047226318242949713</v>
          </cell>
        </row>
        <row r="60">
          <cell r="C60">
            <v>0.11857222523821903</v>
          </cell>
        </row>
        <row r="74">
          <cell r="C74">
            <v>0.07312007127322498</v>
          </cell>
        </row>
        <row r="93">
          <cell r="C93">
            <v>1.4909717501966362</v>
          </cell>
        </row>
        <row r="94">
          <cell r="C94">
            <v>0.32477209272838786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0.3067782660017001</v>
          </cell>
        </row>
        <row r="22">
          <cell r="C22">
            <v>0.00039529286765761643</v>
          </cell>
        </row>
        <row r="60">
          <cell r="C60">
            <v>0.14381612247048048</v>
          </cell>
        </row>
        <row r="74">
          <cell r="C74">
            <v>0.07507893132929294</v>
          </cell>
        </row>
        <row r="93">
          <cell r="C93">
            <v>1.8781740452556748</v>
          </cell>
        </row>
        <row r="94">
          <cell r="C94">
            <v>0.3591090516066192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0.4140763556965174</v>
          </cell>
        </row>
        <row r="22">
          <cell r="C22">
            <v>0.0005615932578560544</v>
          </cell>
        </row>
        <row r="60">
          <cell r="C60">
            <v>0.11896705597624596</v>
          </cell>
        </row>
        <row r="74">
          <cell r="C74">
            <v>0.061277178115591566</v>
          </cell>
        </row>
        <row r="93">
          <cell r="C93">
            <v>1.6797286453071745</v>
          </cell>
        </row>
        <row r="94">
          <cell r="C94">
            <v>0.3716798704917712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0.2956574757640704</v>
          </cell>
        </row>
        <row r="22">
          <cell r="C22">
            <v>0.00037905572564979676</v>
          </cell>
        </row>
        <row r="60">
          <cell r="C60">
            <v>0.12464234662775818</v>
          </cell>
        </row>
        <row r="74">
          <cell r="C74">
            <v>0.07666131239318387</v>
          </cell>
        </row>
        <row r="93">
          <cell r="C93">
            <v>1.6630233760271402</v>
          </cell>
        </row>
        <row r="94">
          <cell r="C94">
            <v>0.32702993543107517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0.43492038433621577</v>
          </cell>
        </row>
        <row r="22">
          <cell r="C22">
            <v>0.0005691260702571789</v>
          </cell>
        </row>
        <row r="60">
          <cell r="C60">
            <v>0.1054480120499376</v>
          </cell>
        </row>
        <row r="74">
          <cell r="C74">
            <v>0.08309840973366901</v>
          </cell>
        </row>
        <row r="93">
          <cell r="C93">
            <v>1.3384817065434336</v>
          </cell>
        </row>
        <row r="94">
          <cell r="C94">
            <v>0.2208524003613889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0.710933410424898</v>
          </cell>
        </row>
        <row r="22">
          <cell r="C22">
            <v>0.0010895686861466978</v>
          </cell>
        </row>
        <row r="60">
          <cell r="C60">
            <v>0.0973548782486963</v>
          </cell>
        </row>
        <row r="74">
          <cell r="C74">
            <v>0.08559148529879841</v>
          </cell>
        </row>
        <row r="93">
          <cell r="C93">
            <v>1.2811957585510567</v>
          </cell>
        </row>
        <row r="94">
          <cell r="C94">
            <v>0.2836706176722332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0.7408927453934223</v>
          </cell>
        </row>
        <row r="22">
          <cell r="C22">
            <v>0.001147346463267166</v>
          </cell>
        </row>
        <row r="60">
          <cell r="C60">
            <v>0.09869486593807462</v>
          </cell>
        </row>
        <row r="74">
          <cell r="C74">
            <v>0.08781883080657536</v>
          </cell>
        </row>
        <row r="93">
          <cell r="C93">
            <v>1.2997055387621412</v>
          </cell>
        </row>
        <row r="94">
          <cell r="C94">
            <v>0.2811025437860788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0.6892292930585652</v>
          </cell>
        </row>
        <row r="22">
          <cell r="C22">
            <v>0.00104807208032884</v>
          </cell>
        </row>
        <row r="60">
          <cell r="C60">
            <v>0.09515222339205723</v>
          </cell>
        </row>
        <row r="74">
          <cell r="C74">
            <v>0.08224512972038873</v>
          </cell>
        </row>
        <row r="93">
          <cell r="C93">
            <v>1.2502365908329922</v>
          </cell>
        </row>
        <row r="94">
          <cell r="C94">
            <v>0.27364908124484255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0.7173735081426418</v>
          </cell>
        </row>
        <row r="22">
          <cell r="C22">
            <v>0.001101822996532944</v>
          </cell>
        </row>
        <row r="60">
          <cell r="C60">
            <v>0.09621572799090809</v>
          </cell>
        </row>
        <row r="74">
          <cell r="C74">
            <v>0.0840760950672787</v>
          </cell>
        </row>
        <row r="93">
          <cell r="C93">
            <v>1.2648220215803951</v>
          </cell>
        </row>
        <row r="94">
          <cell r="C94">
            <v>0.2785708196555001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0.5894584085838491</v>
          </cell>
        </row>
        <row r="22">
          <cell r="C22">
            <v>0.000865882152620119</v>
          </cell>
        </row>
        <row r="50">
          <cell r="C50">
            <v>0.007448647890691387</v>
          </cell>
        </row>
        <row r="60">
          <cell r="C60">
            <v>0.09684287226267531</v>
          </cell>
        </row>
        <row r="74">
          <cell r="C74">
            <v>0.08156640523622176</v>
          </cell>
        </row>
        <row r="93">
          <cell r="C93">
            <v>1.2699939110556342</v>
          </cell>
        </row>
        <row r="94">
          <cell r="C94">
            <v>0.2792610521836728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0.5184839923152813</v>
          </cell>
        </row>
        <row r="22">
          <cell r="C22">
            <v>0.0007378194591880268</v>
          </cell>
        </row>
        <row r="60">
          <cell r="C60">
            <v>0.10016161849039522</v>
          </cell>
        </row>
        <row r="74">
          <cell r="C74">
            <v>0.08496011356036105</v>
          </cell>
        </row>
        <row r="93">
          <cell r="C93">
            <v>1.3190220782980768</v>
          </cell>
        </row>
        <row r="94">
          <cell r="C94">
            <v>0.29509951636840215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0.6189194569806605</v>
          </cell>
        </row>
        <row r="22">
          <cell r="C22">
            <v>0.0009218028175846715</v>
          </cell>
        </row>
        <row r="60">
          <cell r="C60">
            <v>0.09473533844822955</v>
          </cell>
        </row>
        <row r="74">
          <cell r="C74">
            <v>0.07917231475587817</v>
          </cell>
        </row>
        <row r="93">
          <cell r="C93">
            <v>1.2392893228166573</v>
          </cell>
        </row>
        <row r="94">
          <cell r="C94">
            <v>0.2888729152283025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0.6357133883594263</v>
          </cell>
        </row>
        <row r="22">
          <cell r="C22">
            <v>0.0009480549437988599</v>
          </cell>
        </row>
        <row r="60">
          <cell r="C60">
            <v>0.09609521118234643</v>
          </cell>
        </row>
        <row r="74">
          <cell r="C74">
            <v>0.0793727192861889</v>
          </cell>
        </row>
        <row r="93">
          <cell r="C93">
            <v>1.2408121352174233</v>
          </cell>
        </row>
        <row r="94">
          <cell r="C94">
            <v>0.27496347223559514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0.6321333267370752</v>
          </cell>
        </row>
        <row r="22">
          <cell r="C22">
            <v>0.0009412589831727326</v>
          </cell>
        </row>
        <row r="60">
          <cell r="C60">
            <v>0.09666984866602905</v>
          </cell>
        </row>
        <row r="74">
          <cell r="C74">
            <v>0.08180579791423448</v>
          </cell>
        </row>
        <row r="93">
          <cell r="C93">
            <v>1.266688253143756</v>
          </cell>
        </row>
        <row r="94">
          <cell r="C94">
            <v>0.27700846281042424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0.3562324408833443</v>
          </cell>
        </row>
        <row r="22">
          <cell r="C22">
            <v>0.00047412678978436156</v>
          </cell>
        </row>
        <row r="60">
          <cell r="C60">
            <v>0.13141301031616917</v>
          </cell>
        </row>
        <row r="74">
          <cell r="C74">
            <v>0.07544339216098854</v>
          </cell>
        </row>
        <row r="93">
          <cell r="C93">
            <v>1.6262816056901912</v>
          </cell>
        </row>
        <row r="94">
          <cell r="C94">
            <v>0.34075433921704934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0.64652456729164</v>
          </cell>
        </row>
        <row r="22">
          <cell r="C22">
            <v>0.0009678532485310319</v>
          </cell>
        </row>
        <row r="60">
          <cell r="C60">
            <v>0.09576247151274002</v>
          </cell>
        </row>
        <row r="74">
          <cell r="C74">
            <v>0.08075244786866248</v>
          </cell>
        </row>
        <row r="93">
          <cell r="C93">
            <v>1.2535093940051107</v>
          </cell>
        </row>
        <row r="94">
          <cell r="C94">
            <v>0.27506080069164807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0.566835748068718</v>
          </cell>
        </row>
        <row r="22">
          <cell r="C22">
            <v>0.0008227493662860875</v>
          </cell>
        </row>
        <row r="60">
          <cell r="C60">
            <v>0.09734864996719267</v>
          </cell>
        </row>
        <row r="74">
          <cell r="C74">
            <v>0.081832483870168</v>
          </cell>
        </row>
        <row r="93">
          <cell r="C93">
            <v>1.2779179452872602</v>
          </cell>
        </row>
        <row r="94">
          <cell r="C94">
            <v>0.2829133519483775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0.7256543574130722</v>
          </cell>
        </row>
        <row r="22">
          <cell r="C22">
            <v>0.0011201925718895872</v>
          </cell>
        </row>
        <row r="50">
          <cell r="C50">
            <v>0.006193447947055441</v>
          </cell>
        </row>
        <row r="60">
          <cell r="C60">
            <v>0.09850432482390506</v>
          </cell>
        </row>
        <row r="74">
          <cell r="C74">
            <v>0.08554389746086957</v>
          </cell>
        </row>
        <row r="93">
          <cell r="C93">
            <v>1.2904364130609889</v>
          </cell>
        </row>
        <row r="94">
          <cell r="C94">
            <v>0.280974591104914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0.6653484811709641</v>
          </cell>
        </row>
        <row r="22">
          <cell r="C22">
            <v>0.001006438431062429</v>
          </cell>
        </row>
        <row r="60">
          <cell r="C60">
            <v>0.0927213275813645</v>
          </cell>
        </row>
        <row r="74">
          <cell r="C74">
            <v>0.07685702271909804</v>
          </cell>
        </row>
        <row r="93">
          <cell r="C93">
            <v>1.116941215763808</v>
          </cell>
        </row>
        <row r="94">
          <cell r="C94">
            <v>0.2814899293010177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0.5155802695356371</v>
          </cell>
        </row>
        <row r="22">
          <cell r="C22">
            <v>0.0007347190510204667</v>
          </cell>
        </row>
        <row r="50">
          <cell r="C50">
            <v>0.0064148515678849475</v>
          </cell>
        </row>
        <row r="60">
          <cell r="C60">
            <v>0.09778504626159296</v>
          </cell>
        </row>
        <row r="74">
          <cell r="C74">
            <v>0.08358281941173405</v>
          </cell>
        </row>
        <row r="93">
          <cell r="C93">
            <v>1.284457215588458</v>
          </cell>
        </row>
        <row r="94">
          <cell r="C94">
            <v>0.3023562568433005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0.5453863038821012</v>
          </cell>
        </row>
        <row r="22">
          <cell r="C22">
            <v>0.0007842519752779298</v>
          </cell>
        </row>
        <row r="60">
          <cell r="C60">
            <v>0.11871299955128092</v>
          </cell>
        </row>
        <row r="74">
          <cell r="C74">
            <v>0.072142020192</v>
          </cell>
        </row>
        <row r="93">
          <cell r="C93">
            <v>1.802473101914662</v>
          </cell>
        </row>
        <row r="94">
          <cell r="C94">
            <v>0.28755493239650315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0.5823943529742445</v>
          </cell>
        </row>
        <row r="22">
          <cell r="C22">
            <v>0.0008501206624564683</v>
          </cell>
        </row>
        <row r="60">
          <cell r="C60">
            <v>0.11785804089331511</v>
          </cell>
        </row>
        <row r="74">
          <cell r="C74">
            <v>0.07173062396631087</v>
          </cell>
        </row>
        <row r="93">
          <cell r="C93">
            <v>1.788141654160892</v>
          </cell>
        </row>
        <row r="94">
          <cell r="C94">
            <v>0.2805500927932044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0.4793878700151261</v>
          </cell>
        </row>
        <row r="22">
          <cell r="C22">
            <v>0.0006701891594453387</v>
          </cell>
        </row>
        <row r="60">
          <cell r="C60">
            <v>0.1407914155185312</v>
          </cell>
        </row>
        <row r="74">
          <cell r="C74">
            <v>0.071449453874394</v>
          </cell>
        </row>
        <row r="93">
          <cell r="C93">
            <v>1.7395223712611203</v>
          </cell>
        </row>
        <row r="94">
          <cell r="C94">
            <v>0.3377919552517851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0.669598980803138</v>
          </cell>
        </row>
        <row r="22">
          <cell r="C22">
            <v>0.001010578535592111</v>
          </cell>
        </row>
        <row r="60">
          <cell r="C60">
            <v>0.08682105504448018</v>
          </cell>
        </row>
        <row r="74">
          <cell r="C74">
            <v>0.07341051063308644</v>
          </cell>
        </row>
        <row r="93">
          <cell r="C93">
            <v>1.077608456607766</v>
          </cell>
        </row>
        <row r="94">
          <cell r="C94">
            <v>0.3183482489288426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0.5740809981326824</v>
          </cell>
        </row>
        <row r="22">
          <cell r="C22">
            <v>0.0008347722551228472</v>
          </cell>
        </row>
        <row r="60">
          <cell r="C60">
            <v>0.09503502799302532</v>
          </cell>
        </row>
        <row r="74">
          <cell r="C74">
            <v>0.06298995086101696</v>
          </cell>
        </row>
        <row r="93">
          <cell r="C93">
            <v>1.160227157124902</v>
          </cell>
        </row>
        <row r="94">
          <cell r="C94">
            <v>0.28349954169863667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0.6233965006254548</v>
          </cell>
        </row>
        <row r="22">
          <cell r="C22">
            <v>0.0009242318263757622</v>
          </cell>
        </row>
        <row r="60">
          <cell r="C60">
            <v>0.07326984456302067</v>
          </cell>
        </row>
        <row r="74">
          <cell r="C74">
            <v>0.0633151442056789</v>
          </cell>
        </row>
        <row r="93">
          <cell r="C93">
            <v>1.0794084732493774</v>
          </cell>
        </row>
        <row r="94">
          <cell r="C94">
            <v>0.30500054378071706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0.5401682715877711</v>
          </cell>
        </row>
        <row r="22">
          <cell r="C22">
            <v>0.0007769988238909432</v>
          </cell>
        </row>
        <row r="60">
          <cell r="C60">
            <v>0.09432079069904527</v>
          </cell>
        </row>
        <row r="74">
          <cell r="C74">
            <v>0.06182562644584104</v>
          </cell>
        </row>
        <row r="93">
          <cell r="C93">
            <v>1.315873041209912</v>
          </cell>
        </row>
        <row r="94">
          <cell r="C94">
            <v>0.28367180826509086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0.5590500115039921</v>
          </cell>
        </row>
        <row r="22">
          <cell r="C22">
            <v>0.0008077099106372733</v>
          </cell>
        </row>
        <row r="60">
          <cell r="C60">
            <v>0.10073622923729428</v>
          </cell>
        </row>
        <row r="74">
          <cell r="C74">
            <v>0.05752886202520324</v>
          </cell>
        </row>
        <row r="93">
          <cell r="C93">
            <v>1.3961286889425832</v>
          </cell>
        </row>
        <row r="94">
          <cell r="C94">
            <v>0.26939008044690477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0.5222536438812297</v>
          </cell>
        </row>
        <row r="22">
          <cell r="C22">
            <v>0.0007436025333873479</v>
          </cell>
        </row>
        <row r="60">
          <cell r="C60">
            <v>0.11507276281270785</v>
          </cell>
        </row>
        <row r="74">
          <cell r="C74">
            <v>0.0686682163081747</v>
          </cell>
        </row>
        <row r="93">
          <cell r="C93">
            <v>1.5811409076378655</v>
          </cell>
        </row>
        <row r="94">
          <cell r="C94">
            <v>0.2984940966413647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0.7559638935351772</v>
          </cell>
        </row>
        <row r="22">
          <cell r="C22">
            <v>0.00121007173820514</v>
          </cell>
        </row>
        <row r="60">
          <cell r="C60">
            <v>0.08290591286014473</v>
          </cell>
        </row>
        <row r="74">
          <cell r="C74">
            <v>0.06398405338536586</v>
          </cell>
        </row>
        <row r="93">
          <cell r="C93">
            <v>1.0616682491848612</v>
          </cell>
        </row>
        <row r="94">
          <cell r="C94">
            <v>0.47448751723222266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0.6034422324025915</v>
          </cell>
        </row>
        <row r="22">
          <cell r="C22">
            <v>0.0008889291325274204</v>
          </cell>
        </row>
        <row r="60">
          <cell r="C60">
            <v>0.05024145494296458</v>
          </cell>
        </row>
        <row r="74">
          <cell r="C74">
            <v>0.08652868686379513</v>
          </cell>
        </row>
        <row r="93">
          <cell r="C93">
            <v>1.1466648957225438</v>
          </cell>
        </row>
        <row r="94">
          <cell r="C94">
            <v>0.27482170238650816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0.6943606354770328</v>
          </cell>
        </row>
        <row r="22">
          <cell r="C22">
            <v>0.009043659872728614</v>
          </cell>
        </row>
        <row r="60">
          <cell r="C60">
            <v>0.08111082042224711</v>
          </cell>
        </row>
        <row r="74">
          <cell r="C74">
            <v>0.06162751500966114</v>
          </cell>
        </row>
        <row r="93">
          <cell r="C93">
            <v>1.0351171135494315</v>
          </cell>
        </row>
        <row r="94">
          <cell r="C94">
            <v>0.2979482343317982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0.665418357307017</v>
          </cell>
        </row>
        <row r="22">
          <cell r="C22">
            <v>0.0010108902996881315</v>
          </cell>
        </row>
        <row r="60">
          <cell r="C60">
            <v>0.08301940645387176</v>
          </cell>
        </row>
        <row r="74">
          <cell r="C74">
            <v>0.06503476793182857</v>
          </cell>
        </row>
        <row r="93">
          <cell r="C93">
            <v>1.0616941952817867</v>
          </cell>
        </row>
        <row r="94">
          <cell r="C94">
            <v>0.2974037045138014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0.5977154833169891</v>
          </cell>
        </row>
        <row r="22">
          <cell r="C22">
            <v>0.0008793369176281012</v>
          </cell>
        </row>
        <row r="60">
          <cell r="C60">
            <v>0.09975405737572231</v>
          </cell>
        </row>
        <row r="74">
          <cell r="C74">
            <v>0.10271397258885952</v>
          </cell>
        </row>
        <row r="93">
          <cell r="C93">
            <v>1.2847663698904053</v>
          </cell>
        </row>
        <row r="94">
          <cell r="C94">
            <v>0.29473192218987576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0.6690118850915161</v>
          </cell>
        </row>
        <row r="22">
          <cell r="C22">
            <v>0.0010089081705558875</v>
          </cell>
        </row>
        <row r="60">
          <cell r="C60">
            <v>0.08326329431407999</v>
          </cell>
        </row>
        <row r="74">
          <cell r="C74">
            <v>0.0625163422079266</v>
          </cell>
        </row>
        <row r="93">
          <cell r="C93">
            <v>1.0744611121757903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0.46764250033981297</v>
          </cell>
        </row>
        <row r="22">
          <cell r="C22">
            <v>0.0006507254164917611</v>
          </cell>
        </row>
        <row r="60">
          <cell r="C60">
            <v>0.09653134244485129</v>
          </cell>
        </row>
        <row r="74">
          <cell r="C74">
            <v>0.07917731253479784</v>
          </cell>
        </row>
        <row r="93">
          <cell r="C93">
            <v>1.2426541915185623</v>
          </cell>
        </row>
        <row r="94">
          <cell r="C94">
            <v>0.30252747900601196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0.6196378867414898</v>
          </cell>
        </row>
        <row r="22">
          <cell r="C22">
            <v>0.0009172208073289952</v>
          </cell>
        </row>
        <row r="60">
          <cell r="C60">
            <v>0.08265762303544959</v>
          </cell>
        </row>
        <row r="74">
          <cell r="C74">
            <v>0.061076411517131474</v>
          </cell>
        </row>
        <row r="93">
          <cell r="C93">
            <v>1.056779237601695</v>
          </cell>
        </row>
        <row r="94">
          <cell r="C94">
            <v>0.302391231538778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0.4689484167557491</v>
          </cell>
        </row>
        <row r="22">
          <cell r="C22">
            <v>0.000656381196138442</v>
          </cell>
        </row>
        <row r="60">
          <cell r="C60">
            <v>0.08225484912673817</v>
          </cell>
        </row>
        <row r="74">
          <cell r="C74">
            <v>0.05856802021318051</v>
          </cell>
        </row>
        <row r="93">
          <cell r="C93">
            <v>1.106700547791612</v>
          </cell>
        </row>
        <row r="94">
          <cell r="C94">
            <v>0.31266492680487723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0.6086288508575568</v>
          </cell>
        </row>
        <row r="22">
          <cell r="C22">
            <v>0.0025635638128071515</v>
          </cell>
        </row>
        <row r="50">
          <cell r="C50">
            <v>0.01696193180857625</v>
          </cell>
        </row>
        <row r="60">
          <cell r="C60">
            <v>0.09979296964600583</v>
          </cell>
        </row>
        <row r="74">
          <cell r="C74">
            <v>0.04582195480128777</v>
          </cell>
        </row>
        <row r="93">
          <cell r="C93">
            <v>1.7515145804626358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0.5585639783068125</v>
          </cell>
        </row>
        <row r="22">
          <cell r="C22">
            <v>0.002295539177653802</v>
          </cell>
        </row>
        <row r="60">
          <cell r="C60">
            <v>0.09709029950141769</v>
          </cell>
        </row>
        <row r="74">
          <cell r="C74">
            <v>0.07954707204566241</v>
          </cell>
        </row>
        <row r="93">
          <cell r="C93">
            <v>1.7941106242571807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0.4690880827976472</v>
          </cell>
        </row>
        <row r="22">
          <cell r="C22">
            <v>0.0018558505141152352</v>
          </cell>
        </row>
        <row r="60">
          <cell r="C60">
            <v>0.1258296978422982</v>
          </cell>
        </row>
        <row r="74">
          <cell r="C74">
            <v>0.0794747324697049</v>
          </cell>
        </row>
        <row r="93">
          <cell r="C93">
            <v>1.742667125482165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0.45172901106690155</v>
          </cell>
        </row>
        <row r="22">
          <cell r="C22">
            <v>0.0017748684662975199</v>
          </cell>
        </row>
        <row r="60">
          <cell r="C60">
            <v>0.09680035854978038</v>
          </cell>
        </row>
        <row r="74">
          <cell r="C74">
            <v>0.09164873863399675</v>
          </cell>
        </row>
        <row r="93">
          <cell r="C93">
            <v>1.8462111636076277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0.4096185279203851</v>
          </cell>
        </row>
        <row r="22">
          <cell r="C22">
            <v>0.001603812369235382</v>
          </cell>
        </row>
        <row r="50">
          <cell r="C50">
            <v>0.034706168265604194</v>
          </cell>
        </row>
        <row r="60">
          <cell r="C60">
            <v>0.10234738460112712</v>
          </cell>
        </row>
        <row r="74">
          <cell r="C74">
            <v>0.08868345418726983</v>
          </cell>
        </row>
        <row r="93">
          <cell r="C93">
            <v>1.8876755829723628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0.537640830349139</v>
          </cell>
        </row>
        <row r="22">
          <cell r="C22">
            <v>0.002192913818223073</v>
          </cell>
        </row>
        <row r="60">
          <cell r="C60">
            <v>0.09665855246021299</v>
          </cell>
        </row>
        <row r="74">
          <cell r="C74">
            <v>0.09659221022454678</v>
          </cell>
        </row>
        <row r="93">
          <cell r="C93">
            <v>1.8420812655356367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0.5253209015340029</v>
          </cell>
        </row>
        <row r="22">
          <cell r="C22">
            <v>0.002131798979309659</v>
          </cell>
        </row>
        <row r="60">
          <cell r="C60">
            <v>0.09727283612178707</v>
          </cell>
        </row>
        <row r="74">
          <cell r="C74">
            <v>0.09737804621437238</v>
          </cell>
        </row>
        <row r="93">
          <cell r="C93">
            <v>1.8551151666106125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0.48294330209172087</v>
          </cell>
        </row>
        <row r="22">
          <cell r="C22">
            <v>0.0019234304269013895</v>
          </cell>
        </row>
        <row r="60">
          <cell r="C60">
            <v>0.10129180127993323</v>
          </cell>
        </row>
        <row r="74">
          <cell r="C74">
            <v>0.08786001814373086</v>
          </cell>
        </row>
        <row r="93">
          <cell r="C93">
            <v>1.8653749584839212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0.35356674607029176</v>
          </cell>
        </row>
        <row r="22">
          <cell r="C22">
            <v>0.001325820177550722</v>
          </cell>
        </row>
        <row r="60">
          <cell r="C60">
            <v>0.1310771108663842</v>
          </cell>
        </row>
        <row r="74">
          <cell r="C74">
            <v>0.08288580043415772</v>
          </cell>
        </row>
        <row r="93">
          <cell r="C93">
            <v>2.3076975329287226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W221"/>
  <sheetViews>
    <sheetView tabSelected="1" zoomScalePageLayoutView="0" workbookViewId="0" topLeftCell="A1">
      <pane xSplit="3" ySplit="9" topLeftCell="F1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" sqref="A5:W5"/>
    </sheetView>
  </sheetViews>
  <sheetFormatPr defaultColWidth="9.00390625" defaultRowHeight="15.75"/>
  <cols>
    <col min="1" max="1" width="3.50390625" style="10" customWidth="1"/>
    <col min="2" max="2" width="15.00390625" style="10" customWidth="1"/>
    <col min="3" max="3" width="4.50390625" style="10" customWidth="1"/>
    <col min="4" max="4" width="7.875" style="10" hidden="1" customWidth="1"/>
    <col min="5" max="5" width="7.375" style="10" hidden="1" customWidth="1"/>
    <col min="6" max="8" width="7.125" style="10" customWidth="1"/>
    <col min="9" max="13" width="7.875" style="10" customWidth="1"/>
    <col min="14" max="14" width="6.375" style="10" customWidth="1"/>
    <col min="15" max="15" width="6.00390625" style="10" customWidth="1"/>
    <col min="16" max="16" width="7.125" style="10" customWidth="1"/>
    <col min="17" max="17" width="17.25390625" style="10" customWidth="1"/>
    <col min="18" max="18" width="13.375" style="10" customWidth="1"/>
    <col min="19" max="19" width="0.12890625" style="10" hidden="1" customWidth="1"/>
    <col min="20" max="20" width="6.875" style="10" customWidth="1"/>
    <col min="21" max="21" width="6.375" style="10" customWidth="1"/>
    <col min="22" max="22" width="7.00390625" style="10" customWidth="1"/>
    <col min="23" max="16384" width="9.00390625" style="10" customWidth="1"/>
  </cols>
  <sheetData>
    <row r="1" spans="1:23" s="3" customFormat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0</v>
      </c>
      <c r="R1" s="1"/>
      <c r="S1" s="1"/>
      <c r="T1" s="1"/>
      <c r="U1" s="1"/>
      <c r="V1" s="1"/>
      <c r="W1" s="1"/>
    </row>
    <row r="2" spans="1:23" s="3" customFormat="1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" t="s">
        <v>1</v>
      </c>
      <c r="R2" s="5"/>
      <c r="S2" s="5"/>
      <c r="T2" s="5"/>
      <c r="U2" s="5"/>
      <c r="V2" s="5"/>
      <c r="W2" s="6"/>
    </row>
    <row r="3" spans="1:23" s="3" customFormat="1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" t="s">
        <v>395</v>
      </c>
      <c r="R3" s="5"/>
      <c r="S3" s="5"/>
      <c r="T3" s="5"/>
      <c r="U3" s="5"/>
      <c r="V3" s="5"/>
      <c r="W3" s="6"/>
    </row>
    <row r="4" spans="1:23" s="3" customFormat="1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"/>
      <c r="R4" s="5"/>
      <c r="S4" s="5"/>
      <c r="T4" s="5"/>
      <c r="U4" s="5"/>
      <c r="V4" s="5"/>
      <c r="W4" s="6"/>
    </row>
    <row r="5" spans="1:23" s="3" customFormat="1" ht="15.75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</row>
    <row r="6" spans="1:23" s="3" customFormat="1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49" t="s">
        <v>3</v>
      </c>
      <c r="N6" s="149"/>
      <c r="O6" s="149"/>
      <c r="P6" s="149"/>
      <c r="Q6" s="1"/>
      <c r="R6" s="1"/>
      <c r="S6" s="1"/>
      <c r="T6" s="1"/>
      <c r="U6" s="1"/>
      <c r="V6" s="1"/>
      <c r="W6" s="1"/>
    </row>
    <row r="7" spans="1:23" s="3" customFormat="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51" customHeight="1">
      <c r="A8" s="150" t="s">
        <v>4</v>
      </c>
      <c r="B8" s="150"/>
      <c r="C8" s="150"/>
      <c r="D8" s="8"/>
      <c r="E8" s="8"/>
      <c r="F8" s="151" t="s">
        <v>5</v>
      </c>
      <c r="G8" s="151" t="s">
        <v>6</v>
      </c>
      <c r="H8" s="151" t="s">
        <v>7</v>
      </c>
      <c r="I8" s="153" t="s">
        <v>8</v>
      </c>
      <c r="J8" s="9"/>
      <c r="K8" s="9"/>
      <c r="L8" s="9"/>
      <c r="M8" s="9"/>
      <c r="N8" s="151" t="s">
        <v>9</v>
      </c>
      <c r="O8" s="151" t="s">
        <v>10</v>
      </c>
      <c r="P8" s="155" t="s">
        <v>11</v>
      </c>
      <c r="Q8" s="158" t="s">
        <v>12</v>
      </c>
      <c r="R8" s="151" t="s">
        <v>13</v>
      </c>
      <c r="S8" s="151" t="s">
        <v>14</v>
      </c>
      <c r="T8" s="151" t="s">
        <v>15</v>
      </c>
      <c r="U8" s="151" t="s">
        <v>16</v>
      </c>
      <c r="V8" s="151" t="s">
        <v>17</v>
      </c>
      <c r="W8" s="160" t="s">
        <v>18</v>
      </c>
    </row>
    <row r="9" spans="1:23" ht="79.5" customHeight="1">
      <c r="A9" s="162" t="s">
        <v>19</v>
      </c>
      <c r="B9" s="160" t="s">
        <v>20</v>
      </c>
      <c r="C9" s="160" t="s">
        <v>21</v>
      </c>
      <c r="D9" s="11" t="s">
        <v>22</v>
      </c>
      <c r="E9" s="11" t="s">
        <v>23</v>
      </c>
      <c r="F9" s="152"/>
      <c r="G9" s="152"/>
      <c r="H9" s="152"/>
      <c r="I9" s="154"/>
      <c r="J9" s="12" t="s">
        <v>24</v>
      </c>
      <c r="K9" s="12" t="s">
        <v>25</v>
      </c>
      <c r="L9" s="12" t="s">
        <v>26</v>
      </c>
      <c r="M9" s="12" t="s">
        <v>27</v>
      </c>
      <c r="N9" s="152"/>
      <c r="O9" s="152"/>
      <c r="P9" s="156"/>
      <c r="Q9" s="159"/>
      <c r="R9" s="152"/>
      <c r="S9" s="152"/>
      <c r="T9" s="152"/>
      <c r="U9" s="152"/>
      <c r="V9" s="152"/>
      <c r="W9" s="161"/>
    </row>
    <row r="10" spans="1:23" ht="15" customHeight="1">
      <c r="A10" s="163"/>
      <c r="B10" s="161"/>
      <c r="C10" s="161"/>
      <c r="D10" s="11"/>
      <c r="E10" s="11"/>
      <c r="F10" s="11" t="s">
        <v>28</v>
      </c>
      <c r="G10" s="11" t="s">
        <v>28</v>
      </c>
      <c r="H10" s="11" t="s">
        <v>28</v>
      </c>
      <c r="I10" s="11" t="s">
        <v>28</v>
      </c>
      <c r="J10" s="11" t="s">
        <v>28</v>
      </c>
      <c r="K10" s="11" t="s">
        <v>28</v>
      </c>
      <c r="L10" s="11" t="s">
        <v>28</v>
      </c>
      <c r="M10" s="11" t="s">
        <v>28</v>
      </c>
      <c r="N10" s="11" t="s">
        <v>28</v>
      </c>
      <c r="O10" s="11" t="s">
        <v>28</v>
      </c>
      <c r="P10" s="11" t="s">
        <v>28</v>
      </c>
      <c r="Q10" s="11" t="s">
        <v>28</v>
      </c>
      <c r="R10" s="11" t="s">
        <v>28</v>
      </c>
      <c r="S10" s="11" t="s">
        <v>28</v>
      </c>
      <c r="T10" s="11" t="s">
        <v>28</v>
      </c>
      <c r="U10" s="11" t="s">
        <v>28</v>
      </c>
      <c r="V10" s="11" t="s">
        <v>28</v>
      </c>
      <c r="W10" s="11" t="s">
        <v>28</v>
      </c>
    </row>
    <row r="11" spans="1:23" ht="15" customHeight="1">
      <c r="A11" s="11">
        <v>1</v>
      </c>
      <c r="B11" s="11">
        <v>2</v>
      </c>
      <c r="C11" s="11">
        <v>3</v>
      </c>
      <c r="D11" s="11"/>
      <c r="E11" s="11"/>
      <c r="F11" s="11">
        <v>4</v>
      </c>
      <c r="G11" s="11">
        <v>5</v>
      </c>
      <c r="H11" s="11">
        <v>6</v>
      </c>
      <c r="I11" s="11">
        <v>7</v>
      </c>
      <c r="J11" s="11">
        <v>8</v>
      </c>
      <c r="K11" s="11">
        <v>9</v>
      </c>
      <c r="L11" s="11">
        <v>10</v>
      </c>
      <c r="M11" s="11">
        <v>11</v>
      </c>
      <c r="N11" s="11">
        <v>12</v>
      </c>
      <c r="O11" s="11">
        <v>13</v>
      </c>
      <c r="P11" s="11">
        <v>14</v>
      </c>
      <c r="Q11" s="11">
        <v>15</v>
      </c>
      <c r="R11" s="11">
        <v>16</v>
      </c>
      <c r="S11" s="11">
        <v>17</v>
      </c>
      <c r="T11" s="11">
        <v>18</v>
      </c>
      <c r="U11" s="11">
        <v>19</v>
      </c>
      <c r="V11" s="11">
        <v>20</v>
      </c>
      <c r="W11" s="11">
        <v>21</v>
      </c>
    </row>
    <row r="12" spans="1:23" ht="27" customHeight="1">
      <c r="A12" s="13">
        <v>1</v>
      </c>
      <c r="B12" s="14" t="s">
        <v>29</v>
      </c>
      <c r="C12" s="13">
        <v>35</v>
      </c>
      <c r="D12" s="15" t="s">
        <v>30</v>
      </c>
      <c r="E12" s="15"/>
      <c r="F12" s="16">
        <v>0.431</v>
      </c>
      <c r="G12" s="16">
        <v>0.28</v>
      </c>
      <c r="H12" s="16">
        <v>0.001</v>
      </c>
      <c r="I12" s="16">
        <v>0.18</v>
      </c>
      <c r="J12" s="16">
        <v>0.024</v>
      </c>
      <c r="K12" s="16">
        <v>0.092</v>
      </c>
      <c r="L12" s="16">
        <v>0.026</v>
      </c>
      <c r="M12" s="16">
        <v>0.038</v>
      </c>
      <c r="N12" s="16">
        <v>0.001</v>
      </c>
      <c r="O12" s="16">
        <v>0.001</v>
      </c>
      <c r="P12" s="16">
        <v>0.019</v>
      </c>
      <c r="Q12" s="16">
        <v>0.733</v>
      </c>
      <c r="R12" s="16">
        <v>0.002</v>
      </c>
      <c r="S12" s="16">
        <v>0</v>
      </c>
      <c r="T12" s="16">
        <v>0.122</v>
      </c>
      <c r="U12" s="16">
        <v>0.033</v>
      </c>
      <c r="V12" s="16">
        <v>0.8</v>
      </c>
      <c r="W12" s="16">
        <v>2.6029999999999998</v>
      </c>
    </row>
    <row r="13" spans="1:23" ht="14.25" customHeight="1">
      <c r="A13" s="13">
        <v>2</v>
      </c>
      <c r="B13" s="14" t="s">
        <v>31</v>
      </c>
      <c r="C13" s="13">
        <v>80</v>
      </c>
      <c r="D13" s="15" t="s">
        <v>30</v>
      </c>
      <c r="E13" s="15"/>
      <c r="F13" s="16">
        <v>0.156</v>
      </c>
      <c r="G13" s="16">
        <v>0.241</v>
      </c>
      <c r="H13" s="16">
        <v>0.002</v>
      </c>
      <c r="I13" s="16">
        <v>0.18</v>
      </c>
      <c r="J13" s="16">
        <v>0.024</v>
      </c>
      <c r="K13" s="16">
        <v>0.092</v>
      </c>
      <c r="L13" s="16">
        <v>0.026</v>
      </c>
      <c r="M13" s="16">
        <v>0.038</v>
      </c>
      <c r="N13" s="17">
        <v>0.002</v>
      </c>
      <c r="O13" s="17">
        <v>0.003</v>
      </c>
      <c r="P13" s="17">
        <v>0.023</v>
      </c>
      <c r="Q13" s="16">
        <v>0.748</v>
      </c>
      <c r="R13" s="16">
        <v>0.001</v>
      </c>
      <c r="S13" s="16">
        <v>0</v>
      </c>
      <c r="T13" s="16">
        <v>0.136</v>
      </c>
      <c r="U13" s="16">
        <v>0.063</v>
      </c>
      <c r="V13" s="16">
        <v>0.8</v>
      </c>
      <c r="W13" s="16">
        <v>2.355</v>
      </c>
    </row>
    <row r="14" spans="1:23" ht="14.25" customHeight="1">
      <c r="A14" s="18">
        <v>3</v>
      </c>
      <c r="B14" s="19" t="s">
        <v>32</v>
      </c>
      <c r="C14" s="13">
        <v>111</v>
      </c>
      <c r="D14" s="15" t="s">
        <v>30</v>
      </c>
      <c r="E14" s="15"/>
      <c r="F14" s="16">
        <v>0.189</v>
      </c>
      <c r="G14" s="16">
        <v>0.218</v>
      </c>
      <c r="H14" s="16">
        <v>0.001</v>
      </c>
      <c r="I14" s="16">
        <v>0.18</v>
      </c>
      <c r="J14" s="16">
        <v>0.024</v>
      </c>
      <c r="K14" s="16">
        <v>0.092</v>
      </c>
      <c r="L14" s="16">
        <v>0.026</v>
      </c>
      <c r="M14" s="16">
        <v>0.038</v>
      </c>
      <c r="N14" s="16">
        <v>0.001</v>
      </c>
      <c r="O14" s="16">
        <v>0.001</v>
      </c>
      <c r="P14" s="16">
        <v>0.02</v>
      </c>
      <c r="Q14" s="16">
        <v>0.698</v>
      </c>
      <c r="R14" s="16">
        <v>0.001</v>
      </c>
      <c r="S14" s="16">
        <v>0</v>
      </c>
      <c r="T14" s="16">
        <v>0.124</v>
      </c>
      <c r="U14" s="16">
        <v>0.045</v>
      </c>
      <c r="V14" s="16">
        <v>0.8</v>
      </c>
      <c r="W14" s="16">
        <v>2.2779999999999996</v>
      </c>
    </row>
    <row r="15" spans="1:23" s="22" customFormat="1" ht="13.5" customHeight="1">
      <c r="A15" s="20">
        <v>4</v>
      </c>
      <c r="B15" s="19" t="s">
        <v>32</v>
      </c>
      <c r="C15" s="13">
        <v>109</v>
      </c>
      <c r="D15" s="21" t="s">
        <v>30</v>
      </c>
      <c r="E15" s="21"/>
      <c r="F15" s="16">
        <v>0.206</v>
      </c>
      <c r="G15" s="16">
        <v>0.218</v>
      </c>
      <c r="H15" s="16">
        <v>0.001</v>
      </c>
      <c r="I15" s="16">
        <v>0.18</v>
      </c>
      <c r="J15" s="16">
        <v>0.024</v>
      </c>
      <c r="K15" s="16">
        <v>0.092</v>
      </c>
      <c r="L15" s="16">
        <v>0.026</v>
      </c>
      <c r="M15" s="16">
        <v>0.038</v>
      </c>
      <c r="N15" s="16">
        <v>0.001</v>
      </c>
      <c r="O15" s="16">
        <v>0.001</v>
      </c>
      <c r="P15" s="16">
        <v>0.019</v>
      </c>
      <c r="Q15" s="16">
        <v>0.671</v>
      </c>
      <c r="R15" s="16">
        <v>0.001</v>
      </c>
      <c r="S15" s="16">
        <v>0</v>
      </c>
      <c r="T15" s="16">
        <v>0.128</v>
      </c>
      <c r="U15" s="16">
        <v>0.053</v>
      </c>
      <c r="V15" s="16">
        <v>0.8</v>
      </c>
      <c r="W15" s="16">
        <v>2.279</v>
      </c>
    </row>
    <row r="16" spans="1:23" s="22" customFormat="1" ht="13.5" customHeight="1">
      <c r="A16" s="20">
        <v>5</v>
      </c>
      <c r="B16" s="19" t="s">
        <v>33</v>
      </c>
      <c r="C16" s="13">
        <v>49</v>
      </c>
      <c r="D16" s="15" t="s">
        <v>30</v>
      </c>
      <c r="E16" s="15"/>
      <c r="F16" s="16">
        <v>0.157</v>
      </c>
      <c r="G16" s="16">
        <v>0.23</v>
      </c>
      <c r="H16" s="16">
        <v>0.002</v>
      </c>
      <c r="I16" s="16">
        <v>0.18</v>
      </c>
      <c r="J16" s="16">
        <v>0.024</v>
      </c>
      <c r="K16" s="16">
        <v>0.092</v>
      </c>
      <c r="L16" s="16">
        <v>0.026</v>
      </c>
      <c r="M16" s="16">
        <v>0.038</v>
      </c>
      <c r="N16" s="16">
        <v>0.002</v>
      </c>
      <c r="O16" s="16">
        <v>0.003</v>
      </c>
      <c r="P16" s="16">
        <v>0.022</v>
      </c>
      <c r="Q16" s="16">
        <v>0.756</v>
      </c>
      <c r="R16" s="16">
        <v>0.001</v>
      </c>
      <c r="S16" s="16">
        <v>0</v>
      </c>
      <c r="T16" s="16">
        <v>0.113</v>
      </c>
      <c r="U16" s="16">
        <v>0.038</v>
      </c>
      <c r="V16" s="16">
        <v>0.8</v>
      </c>
      <c r="W16" s="16">
        <v>2.304</v>
      </c>
    </row>
    <row r="17" spans="1:23" s="24" customFormat="1" ht="28.5" customHeight="1">
      <c r="A17" s="23">
        <v>6</v>
      </c>
      <c r="B17" s="19" t="s">
        <v>29</v>
      </c>
      <c r="C17" s="13">
        <v>46</v>
      </c>
      <c r="D17" s="21" t="s">
        <v>30</v>
      </c>
      <c r="E17" s="21"/>
      <c r="F17" s="16">
        <v>0.256</v>
      </c>
      <c r="G17" s="16">
        <v>0.349</v>
      </c>
      <c r="H17" s="16">
        <v>0.002</v>
      </c>
      <c r="I17" s="16">
        <v>0.18</v>
      </c>
      <c r="J17" s="16">
        <v>0.024</v>
      </c>
      <c r="K17" s="16">
        <v>0.092</v>
      </c>
      <c r="L17" s="16">
        <v>0.026</v>
      </c>
      <c r="M17" s="16">
        <v>0.038</v>
      </c>
      <c r="N17" s="16">
        <v>0.002</v>
      </c>
      <c r="O17" s="16">
        <v>0.003</v>
      </c>
      <c r="P17" s="16">
        <v>0.023</v>
      </c>
      <c r="Q17" s="16">
        <v>0.95</v>
      </c>
      <c r="R17" s="16">
        <v>0.001</v>
      </c>
      <c r="S17" s="16">
        <v>0</v>
      </c>
      <c r="T17" s="16">
        <v>0.148</v>
      </c>
      <c r="U17" s="16">
        <v>0.045</v>
      </c>
      <c r="V17" s="16">
        <v>0.8</v>
      </c>
      <c r="W17" s="16">
        <v>2.7589999999999995</v>
      </c>
    </row>
    <row r="18" spans="1:23" ht="14.25" customHeight="1">
      <c r="A18" s="13">
        <v>7</v>
      </c>
      <c r="B18" s="19" t="s">
        <v>34</v>
      </c>
      <c r="C18" s="13">
        <v>36</v>
      </c>
      <c r="D18" s="15" t="s">
        <v>30</v>
      </c>
      <c r="E18" s="15"/>
      <c r="F18" s="16">
        <v>0.23</v>
      </c>
      <c r="G18" s="16">
        <v>0.241</v>
      </c>
      <c r="H18" s="16">
        <v>0.002</v>
      </c>
      <c r="I18" s="16">
        <v>0.18</v>
      </c>
      <c r="J18" s="16">
        <v>0.024</v>
      </c>
      <c r="K18" s="16">
        <v>0.092</v>
      </c>
      <c r="L18" s="16">
        <v>0.026</v>
      </c>
      <c r="M18" s="16">
        <v>0.038</v>
      </c>
      <c r="N18" s="16">
        <v>0.002</v>
      </c>
      <c r="O18" s="16">
        <v>0.003</v>
      </c>
      <c r="P18" s="16">
        <v>0.023</v>
      </c>
      <c r="Q18" s="16">
        <v>0.782</v>
      </c>
      <c r="R18" s="16">
        <v>0.001</v>
      </c>
      <c r="S18" s="16">
        <v>0</v>
      </c>
      <c r="T18" s="16">
        <v>0.146</v>
      </c>
      <c r="U18" s="16">
        <v>0.051</v>
      </c>
      <c r="V18" s="16">
        <v>0.8</v>
      </c>
      <c r="W18" s="16">
        <v>2.461</v>
      </c>
    </row>
    <row r="19" spans="1:23" ht="14.25" customHeight="1">
      <c r="A19" s="13">
        <v>8</v>
      </c>
      <c r="B19" s="19" t="s">
        <v>34</v>
      </c>
      <c r="C19" s="13">
        <v>46</v>
      </c>
      <c r="D19" s="15" t="s">
        <v>30</v>
      </c>
      <c r="E19" s="15"/>
      <c r="F19" s="16">
        <v>0.206</v>
      </c>
      <c r="G19" s="16">
        <v>0.269</v>
      </c>
      <c r="H19" s="16">
        <v>0.001</v>
      </c>
      <c r="I19" s="16">
        <v>0.18</v>
      </c>
      <c r="J19" s="16">
        <v>0.024</v>
      </c>
      <c r="K19" s="16">
        <v>0.092</v>
      </c>
      <c r="L19" s="16">
        <v>0.026</v>
      </c>
      <c r="M19" s="16">
        <v>0.038</v>
      </c>
      <c r="N19" s="16">
        <v>0.001</v>
      </c>
      <c r="O19" s="16">
        <v>0.002</v>
      </c>
      <c r="P19" s="16">
        <v>0.022</v>
      </c>
      <c r="Q19" s="16">
        <v>0.761</v>
      </c>
      <c r="R19" s="16">
        <v>0.001</v>
      </c>
      <c r="S19" s="16">
        <v>0</v>
      </c>
      <c r="T19" s="16">
        <v>0.118</v>
      </c>
      <c r="U19" s="16">
        <v>0.047</v>
      </c>
      <c r="V19" s="16">
        <v>0.8</v>
      </c>
      <c r="W19" s="16">
        <v>2.408</v>
      </c>
    </row>
    <row r="20" spans="1:23" ht="12.75">
      <c r="A20" s="18">
        <v>9</v>
      </c>
      <c r="B20" s="19" t="s">
        <v>35</v>
      </c>
      <c r="C20" s="13">
        <v>113</v>
      </c>
      <c r="D20" s="15" t="s">
        <v>30</v>
      </c>
      <c r="E20" s="15"/>
      <c r="F20" s="16">
        <v>0.146</v>
      </c>
      <c r="G20" s="16">
        <v>0.214</v>
      </c>
      <c r="H20" s="16">
        <v>0.001</v>
      </c>
      <c r="I20" s="16">
        <v>0.18</v>
      </c>
      <c r="J20" s="16">
        <v>0.024</v>
      </c>
      <c r="K20" s="16">
        <v>0.092</v>
      </c>
      <c r="L20" s="16">
        <v>0.026</v>
      </c>
      <c r="M20" s="16">
        <v>0.038</v>
      </c>
      <c r="N20" s="16">
        <v>0.001</v>
      </c>
      <c r="O20" s="16">
        <v>0.001</v>
      </c>
      <c r="P20" s="16">
        <v>0.022</v>
      </c>
      <c r="Q20" s="16">
        <v>0.73</v>
      </c>
      <c r="R20" s="16">
        <v>0.001</v>
      </c>
      <c r="S20" s="16">
        <v>0</v>
      </c>
      <c r="T20" s="16">
        <v>0.122</v>
      </c>
      <c r="U20" s="16">
        <v>0.035</v>
      </c>
      <c r="V20" s="16">
        <v>0.8</v>
      </c>
      <c r="W20" s="16">
        <v>2.2529999999999997</v>
      </c>
    </row>
    <row r="21" spans="1:23" ht="26.25">
      <c r="A21" s="20">
        <v>10</v>
      </c>
      <c r="B21" s="19" t="s">
        <v>29</v>
      </c>
      <c r="C21" s="13">
        <v>24</v>
      </c>
      <c r="D21" s="15" t="s">
        <v>30</v>
      </c>
      <c r="E21" s="15"/>
      <c r="F21" s="16">
        <v>0.28</v>
      </c>
      <c r="G21" s="16">
        <v>0.234</v>
      </c>
      <c r="H21" s="16">
        <v>0.001</v>
      </c>
      <c r="I21" s="16">
        <v>0.18</v>
      </c>
      <c r="J21" s="16">
        <v>0.024</v>
      </c>
      <c r="K21" s="16">
        <v>0.092</v>
      </c>
      <c r="L21" s="16">
        <v>0.026</v>
      </c>
      <c r="M21" s="16">
        <v>0.038</v>
      </c>
      <c r="N21" s="16">
        <v>0.001</v>
      </c>
      <c r="O21" s="16">
        <v>0.002</v>
      </c>
      <c r="P21" s="16">
        <v>0.022</v>
      </c>
      <c r="Q21" s="16">
        <v>0.784</v>
      </c>
      <c r="R21" s="16">
        <v>0.001</v>
      </c>
      <c r="S21" s="16">
        <v>0</v>
      </c>
      <c r="T21" s="16">
        <v>0.123</v>
      </c>
      <c r="U21" s="16">
        <v>0.046</v>
      </c>
      <c r="V21" s="16">
        <v>0.8</v>
      </c>
      <c r="W21" s="16">
        <v>2.474</v>
      </c>
    </row>
    <row r="22" spans="1:23" ht="12.75">
      <c r="A22" s="20">
        <v>11</v>
      </c>
      <c r="B22" s="19" t="s">
        <v>32</v>
      </c>
      <c r="C22" s="13">
        <v>115</v>
      </c>
      <c r="D22" s="21" t="s">
        <v>30</v>
      </c>
      <c r="E22" s="21"/>
      <c r="F22" s="16">
        <v>0.29</v>
      </c>
      <c r="G22" s="16">
        <v>0.226</v>
      </c>
      <c r="H22" s="16">
        <v>0.001</v>
      </c>
      <c r="I22" s="16">
        <v>0.18</v>
      </c>
      <c r="J22" s="16">
        <v>0.024</v>
      </c>
      <c r="K22" s="16">
        <v>0.092</v>
      </c>
      <c r="L22" s="16">
        <v>0.026</v>
      </c>
      <c r="M22" s="16">
        <v>0.038</v>
      </c>
      <c r="N22" s="16">
        <v>0.001</v>
      </c>
      <c r="O22" s="16">
        <v>0.001</v>
      </c>
      <c r="P22" s="16">
        <v>0.022</v>
      </c>
      <c r="Q22" s="16">
        <v>0.738</v>
      </c>
      <c r="R22" s="16">
        <v>0.001</v>
      </c>
      <c r="S22" s="16">
        <v>0</v>
      </c>
      <c r="T22" s="16">
        <v>0.12</v>
      </c>
      <c r="U22" s="16">
        <v>0.048</v>
      </c>
      <c r="V22" s="16">
        <v>0.8</v>
      </c>
      <c r="W22" s="16">
        <v>2.428</v>
      </c>
    </row>
    <row r="23" spans="1:23" ht="12.75">
      <c r="A23" s="23">
        <v>12</v>
      </c>
      <c r="B23" s="19" t="s">
        <v>32</v>
      </c>
      <c r="C23" s="13">
        <v>119</v>
      </c>
      <c r="D23" s="15" t="s">
        <v>30</v>
      </c>
      <c r="E23" s="15"/>
      <c r="F23" s="16">
        <v>0.272</v>
      </c>
      <c r="G23" s="16">
        <v>0.221</v>
      </c>
      <c r="H23" s="16">
        <v>0.001</v>
      </c>
      <c r="I23" s="16">
        <v>0.18</v>
      </c>
      <c r="J23" s="16">
        <v>0.024</v>
      </c>
      <c r="K23" s="16">
        <v>0.092</v>
      </c>
      <c r="L23" s="16">
        <v>0.026</v>
      </c>
      <c r="M23" s="16">
        <v>0.038</v>
      </c>
      <c r="N23" s="16">
        <v>0.001</v>
      </c>
      <c r="O23" s="16">
        <v>0.001</v>
      </c>
      <c r="P23" s="16">
        <v>0.022</v>
      </c>
      <c r="Q23" s="16">
        <v>0.731</v>
      </c>
      <c r="R23" s="16">
        <v>0.001</v>
      </c>
      <c r="S23" s="16">
        <v>0</v>
      </c>
      <c r="T23" s="16">
        <v>0.079</v>
      </c>
      <c r="U23" s="16">
        <v>0.066</v>
      </c>
      <c r="V23" s="16">
        <v>0.8</v>
      </c>
      <c r="W23" s="16">
        <v>2.375</v>
      </c>
    </row>
    <row r="24" spans="1:23" ht="12.75">
      <c r="A24" s="13">
        <v>13</v>
      </c>
      <c r="B24" s="19" t="s">
        <v>32</v>
      </c>
      <c r="C24" s="13">
        <v>113</v>
      </c>
      <c r="D24" s="21" t="s">
        <v>30</v>
      </c>
      <c r="E24" s="21"/>
      <c r="F24" s="16">
        <v>0.248</v>
      </c>
      <c r="G24" s="16">
        <v>0.133</v>
      </c>
      <c r="H24" s="16">
        <v>0.001</v>
      </c>
      <c r="I24" s="16">
        <v>0.18</v>
      </c>
      <c r="J24" s="16">
        <v>0.024</v>
      </c>
      <c r="K24" s="16">
        <v>0.092</v>
      </c>
      <c r="L24" s="16">
        <v>0.026</v>
      </c>
      <c r="M24" s="16">
        <v>0.038</v>
      </c>
      <c r="N24" s="16">
        <v>0.001</v>
      </c>
      <c r="O24" s="16">
        <v>0.001</v>
      </c>
      <c r="P24" s="16">
        <v>0.022</v>
      </c>
      <c r="Q24" s="16">
        <v>0.755</v>
      </c>
      <c r="R24" s="16">
        <v>0.001</v>
      </c>
      <c r="S24" s="16">
        <v>0</v>
      </c>
      <c r="T24" s="16">
        <v>0.121</v>
      </c>
      <c r="U24" s="16">
        <v>0.052</v>
      </c>
      <c r="V24" s="16">
        <v>0.8</v>
      </c>
      <c r="W24" s="16">
        <v>2.315</v>
      </c>
    </row>
    <row r="25" spans="1:23" ht="12.75">
      <c r="A25" s="13">
        <v>14</v>
      </c>
      <c r="B25" s="19" t="s">
        <v>36</v>
      </c>
      <c r="C25" s="13">
        <v>94</v>
      </c>
      <c r="D25" s="21" t="s">
        <v>30</v>
      </c>
      <c r="E25" s="21"/>
      <c r="F25" s="16">
        <v>0.125</v>
      </c>
      <c r="G25" s="16">
        <v>0.283</v>
      </c>
      <c r="H25" s="16">
        <v>0.001</v>
      </c>
      <c r="I25" s="16">
        <v>0.153</v>
      </c>
      <c r="J25" s="16">
        <v>0.02</v>
      </c>
      <c r="K25" s="16">
        <v>0.079</v>
      </c>
      <c r="L25" s="16">
        <v>0.022</v>
      </c>
      <c r="M25" s="16">
        <v>0.032</v>
      </c>
      <c r="N25" s="16">
        <v>0.001</v>
      </c>
      <c r="O25" s="16">
        <v>0.001</v>
      </c>
      <c r="P25" s="16">
        <v>0.017</v>
      </c>
      <c r="Q25" s="16">
        <v>0.593</v>
      </c>
      <c r="R25" s="16">
        <v>0.001</v>
      </c>
      <c r="S25" s="16">
        <v>0</v>
      </c>
      <c r="T25" s="16">
        <v>0.112</v>
      </c>
      <c r="U25" s="16">
        <v>0.049</v>
      </c>
      <c r="V25" s="16">
        <v>0.8</v>
      </c>
      <c r="W25" s="16">
        <v>2.1369999999999996</v>
      </c>
    </row>
    <row r="26" spans="1:23" ht="12.75">
      <c r="A26" s="18">
        <v>15</v>
      </c>
      <c r="B26" s="19" t="s">
        <v>32</v>
      </c>
      <c r="C26" s="13">
        <v>129</v>
      </c>
      <c r="D26" s="21" t="s">
        <v>30</v>
      </c>
      <c r="E26" s="21"/>
      <c r="F26" s="16">
        <v>0.109</v>
      </c>
      <c r="G26" s="16">
        <v>0.238</v>
      </c>
      <c r="H26" s="16">
        <v>0.001</v>
      </c>
      <c r="I26" s="16">
        <v>0.18</v>
      </c>
      <c r="J26" s="16">
        <v>0.024</v>
      </c>
      <c r="K26" s="16">
        <v>0.092</v>
      </c>
      <c r="L26" s="16">
        <v>0.026</v>
      </c>
      <c r="M26" s="16">
        <v>0.038</v>
      </c>
      <c r="N26" s="16">
        <v>0.001</v>
      </c>
      <c r="O26" s="16">
        <v>0.001</v>
      </c>
      <c r="P26" s="16">
        <v>0.02</v>
      </c>
      <c r="Q26" s="16">
        <v>0.689</v>
      </c>
      <c r="R26" s="16">
        <v>0.001</v>
      </c>
      <c r="S26" s="16">
        <v>0</v>
      </c>
      <c r="T26" s="16">
        <v>0.137</v>
      </c>
      <c r="U26" s="16">
        <v>0.04</v>
      </c>
      <c r="V26" s="16">
        <v>0.8</v>
      </c>
      <c r="W26" s="16">
        <v>2.2169999999999996</v>
      </c>
    </row>
    <row r="27" spans="1:23" ht="12.75">
      <c r="A27" s="20">
        <v>16</v>
      </c>
      <c r="B27" s="19" t="s">
        <v>37</v>
      </c>
      <c r="C27" s="13">
        <v>354</v>
      </c>
      <c r="D27" s="21" t="s">
        <v>30</v>
      </c>
      <c r="E27" s="21"/>
      <c r="F27" s="16">
        <v>0.303</v>
      </c>
      <c r="G27" s="16">
        <v>0.214</v>
      </c>
      <c r="H27" s="16">
        <v>0.001</v>
      </c>
      <c r="I27" s="16">
        <v>0.179</v>
      </c>
      <c r="J27" s="16">
        <v>0.024</v>
      </c>
      <c r="K27" s="16">
        <v>0.091</v>
      </c>
      <c r="L27" s="16">
        <v>0.026</v>
      </c>
      <c r="M27" s="16">
        <v>0.038</v>
      </c>
      <c r="N27" s="16">
        <v>0.001</v>
      </c>
      <c r="O27" s="16">
        <v>0.002</v>
      </c>
      <c r="P27" s="16">
        <v>0.019</v>
      </c>
      <c r="Q27" s="16">
        <v>0.553</v>
      </c>
      <c r="R27" s="16">
        <v>0.002</v>
      </c>
      <c r="S27" s="16">
        <v>0</v>
      </c>
      <c r="T27" s="16">
        <v>0.129</v>
      </c>
      <c r="U27" s="16">
        <v>0.04</v>
      </c>
      <c r="V27" s="16">
        <v>0.8</v>
      </c>
      <c r="W27" s="16">
        <v>2.242</v>
      </c>
    </row>
    <row r="28" spans="1:23" ht="12.75">
      <c r="A28" s="20">
        <v>17</v>
      </c>
      <c r="B28" s="19" t="s">
        <v>37</v>
      </c>
      <c r="C28" s="13">
        <v>358</v>
      </c>
      <c r="D28" s="15" t="s">
        <v>30</v>
      </c>
      <c r="E28" s="15"/>
      <c r="F28" s="16">
        <v>0.156</v>
      </c>
      <c r="G28" s="16">
        <v>0.275</v>
      </c>
      <c r="H28" s="16">
        <v>0.001</v>
      </c>
      <c r="I28" s="16">
        <v>0.18</v>
      </c>
      <c r="J28" s="16">
        <v>0.024</v>
      </c>
      <c r="K28" s="16">
        <v>0.092</v>
      </c>
      <c r="L28" s="16">
        <v>0.026</v>
      </c>
      <c r="M28" s="16">
        <v>0.038</v>
      </c>
      <c r="N28" s="16">
        <v>0.001</v>
      </c>
      <c r="O28" s="16">
        <v>0.001</v>
      </c>
      <c r="P28" s="16">
        <v>0.028</v>
      </c>
      <c r="Q28" s="16">
        <v>0.803</v>
      </c>
      <c r="R28" s="16">
        <v>0.001</v>
      </c>
      <c r="S28" s="16">
        <v>0</v>
      </c>
      <c r="T28" s="16">
        <v>0.199</v>
      </c>
      <c r="U28" s="16">
        <v>0.035</v>
      </c>
      <c r="V28" s="16">
        <v>0.8</v>
      </c>
      <c r="W28" s="16">
        <v>2.48</v>
      </c>
    </row>
    <row r="29" spans="1:23" ht="12.75">
      <c r="A29" s="23">
        <v>18</v>
      </c>
      <c r="B29" s="19" t="s">
        <v>37</v>
      </c>
      <c r="C29" s="13">
        <v>362</v>
      </c>
      <c r="D29" s="15" t="s">
        <v>30</v>
      </c>
      <c r="E29" s="15"/>
      <c r="F29" s="16">
        <v>0.152</v>
      </c>
      <c r="G29" s="16">
        <v>0.262</v>
      </c>
      <c r="H29" s="16">
        <v>0.001</v>
      </c>
      <c r="I29" s="16">
        <v>0.18</v>
      </c>
      <c r="J29" s="16">
        <v>0.024</v>
      </c>
      <c r="K29" s="16">
        <v>0.092</v>
      </c>
      <c r="L29" s="16">
        <v>0.026</v>
      </c>
      <c r="M29" s="16">
        <v>0.038</v>
      </c>
      <c r="N29" s="16">
        <v>0.001</v>
      </c>
      <c r="O29" s="16">
        <v>0.001</v>
      </c>
      <c r="P29" s="16">
        <v>0.026</v>
      </c>
      <c r="Q29" s="16">
        <v>0.762</v>
      </c>
      <c r="R29" s="16">
        <v>0.001</v>
      </c>
      <c r="S29" s="16">
        <v>0</v>
      </c>
      <c r="T29" s="16">
        <v>0.181</v>
      </c>
      <c r="U29" s="16">
        <v>0.043</v>
      </c>
      <c r="V29" s="16">
        <v>0.8</v>
      </c>
      <c r="W29" s="16">
        <v>2.41</v>
      </c>
    </row>
    <row r="30" spans="1:23" ht="12.75">
      <c r="A30" s="13">
        <v>19</v>
      </c>
      <c r="B30" s="19" t="s">
        <v>38</v>
      </c>
      <c r="C30" s="13">
        <v>90</v>
      </c>
      <c r="D30" s="21" t="s">
        <v>30</v>
      </c>
      <c r="E30" s="21"/>
      <c r="F30" s="16">
        <v>0.257</v>
      </c>
      <c r="G30" s="25">
        <v>0.605</v>
      </c>
      <c r="H30" s="16">
        <v>0.006</v>
      </c>
      <c r="I30" s="16">
        <v>0.18</v>
      </c>
      <c r="J30" s="16">
        <v>0.024</v>
      </c>
      <c r="K30" s="16">
        <v>0.092</v>
      </c>
      <c r="L30" s="16">
        <v>0.026</v>
      </c>
      <c r="M30" s="16">
        <v>0.038</v>
      </c>
      <c r="N30" s="16">
        <v>0.007</v>
      </c>
      <c r="O30" s="16">
        <v>0.008</v>
      </c>
      <c r="P30" s="16">
        <v>0.048</v>
      </c>
      <c r="Q30" s="16">
        <v>1.442</v>
      </c>
      <c r="R30" s="16">
        <v>0.001</v>
      </c>
      <c r="S30" s="16">
        <v>0</v>
      </c>
      <c r="T30" s="16">
        <v>0.301</v>
      </c>
      <c r="U30" s="16">
        <v>0.039</v>
      </c>
      <c r="V30" s="16">
        <v>0.8</v>
      </c>
      <c r="W30" s="16">
        <v>3.694</v>
      </c>
    </row>
    <row r="31" spans="1:23" ht="12.75">
      <c r="A31" s="13">
        <v>20</v>
      </c>
      <c r="B31" s="19" t="s">
        <v>38</v>
      </c>
      <c r="C31" s="13">
        <v>4</v>
      </c>
      <c r="D31" s="15"/>
      <c r="E31" s="15" t="s">
        <v>39</v>
      </c>
      <c r="F31" s="16">
        <v>0.31</v>
      </c>
      <c r="G31" s="16">
        <v>0.147</v>
      </c>
      <c r="H31" s="16">
        <v>0.002</v>
      </c>
      <c r="I31" s="16">
        <v>0.156</v>
      </c>
      <c r="J31" s="16">
        <v>0</v>
      </c>
      <c r="K31" s="16">
        <v>0.092</v>
      </c>
      <c r="L31" s="16">
        <v>0.026</v>
      </c>
      <c r="M31" s="16">
        <v>0.038</v>
      </c>
      <c r="N31" s="16">
        <v>0.002</v>
      </c>
      <c r="O31" s="16">
        <v>0.002</v>
      </c>
      <c r="P31" s="16">
        <v>0.134</v>
      </c>
      <c r="Q31" s="16">
        <v>1.073</v>
      </c>
      <c r="R31" s="16">
        <v>0.002</v>
      </c>
      <c r="S31" s="16">
        <v>0</v>
      </c>
      <c r="T31" s="16">
        <v>0.176</v>
      </c>
      <c r="U31" s="16">
        <v>0</v>
      </c>
      <c r="V31" s="16"/>
      <c r="W31" s="16">
        <v>2.004</v>
      </c>
    </row>
    <row r="32" spans="1:23" ht="12.75">
      <c r="A32" s="18">
        <v>21</v>
      </c>
      <c r="B32" s="19" t="s">
        <v>38</v>
      </c>
      <c r="C32" s="13">
        <v>9</v>
      </c>
      <c r="D32" s="15"/>
      <c r="E32" s="15" t="s">
        <v>39</v>
      </c>
      <c r="F32" s="16">
        <v>0.194</v>
      </c>
      <c r="G32" s="16">
        <v>0.158</v>
      </c>
      <c r="H32" s="16">
        <v>0.003</v>
      </c>
      <c r="I32" s="16">
        <v>0.156</v>
      </c>
      <c r="J32" s="16">
        <v>0</v>
      </c>
      <c r="K32" s="16">
        <v>0.092</v>
      </c>
      <c r="L32" s="16">
        <v>0.026</v>
      </c>
      <c r="M32" s="16">
        <v>0.038</v>
      </c>
      <c r="N32" s="16">
        <v>0.004</v>
      </c>
      <c r="O32" s="16">
        <v>0.004</v>
      </c>
      <c r="P32" s="16">
        <v>0.142</v>
      </c>
      <c r="Q32" s="16">
        <v>1.136</v>
      </c>
      <c r="R32" s="16">
        <v>0.001</v>
      </c>
      <c r="S32" s="16">
        <v>0</v>
      </c>
      <c r="T32" s="16">
        <v>0.18</v>
      </c>
      <c r="U32" s="16">
        <v>0</v>
      </c>
      <c r="V32" s="16"/>
      <c r="W32" s="16">
        <v>1.9779999999999998</v>
      </c>
    </row>
    <row r="33" spans="1:23" ht="12.75">
      <c r="A33" s="20">
        <v>22</v>
      </c>
      <c r="B33" s="19" t="s">
        <v>35</v>
      </c>
      <c r="C33" s="13">
        <v>110</v>
      </c>
      <c r="D33" s="26"/>
      <c r="E33" s="26" t="s">
        <v>39</v>
      </c>
      <c r="F33" s="27">
        <v>0.306</v>
      </c>
      <c r="G33" s="27">
        <v>0.168</v>
      </c>
      <c r="H33" s="10">
        <v>0.002</v>
      </c>
      <c r="I33" s="16">
        <v>0.18</v>
      </c>
      <c r="J33" s="16">
        <v>0.024</v>
      </c>
      <c r="K33" s="16">
        <v>0.092</v>
      </c>
      <c r="L33" s="16">
        <v>0.026</v>
      </c>
      <c r="M33" s="10">
        <v>0.038</v>
      </c>
      <c r="N33" s="16">
        <v>0.002</v>
      </c>
      <c r="O33" s="16">
        <v>0.003</v>
      </c>
      <c r="P33" s="16">
        <v>0.026</v>
      </c>
      <c r="Q33" s="16">
        <v>1.143</v>
      </c>
      <c r="R33" s="16">
        <v>0.002</v>
      </c>
      <c r="S33" s="16">
        <v>0</v>
      </c>
      <c r="T33" s="16">
        <v>0.183</v>
      </c>
      <c r="U33" s="16">
        <v>0</v>
      </c>
      <c r="V33" s="16"/>
      <c r="W33" s="16">
        <v>2.015</v>
      </c>
    </row>
    <row r="34" spans="1:23" ht="12.75">
      <c r="A34" s="20">
        <v>23</v>
      </c>
      <c r="B34" s="19" t="s">
        <v>35</v>
      </c>
      <c r="C34" s="13">
        <v>115</v>
      </c>
      <c r="D34" s="15"/>
      <c r="E34" s="15" t="s">
        <v>39</v>
      </c>
      <c r="F34" s="16">
        <v>0.199</v>
      </c>
      <c r="G34" s="16">
        <v>0.188</v>
      </c>
      <c r="H34" s="16">
        <v>0.003</v>
      </c>
      <c r="I34" s="16">
        <v>0.18</v>
      </c>
      <c r="J34" s="16">
        <v>0.024</v>
      </c>
      <c r="K34" s="16">
        <v>0.092</v>
      </c>
      <c r="L34" s="16">
        <v>0.026</v>
      </c>
      <c r="M34" s="16">
        <v>0.038</v>
      </c>
      <c r="N34" s="16">
        <v>0.003</v>
      </c>
      <c r="O34" s="16">
        <v>0.004</v>
      </c>
      <c r="P34" s="16">
        <v>0.024</v>
      </c>
      <c r="Q34" s="16">
        <v>1.388</v>
      </c>
      <c r="R34" s="16">
        <v>0.001</v>
      </c>
      <c r="S34" s="16">
        <v>0</v>
      </c>
      <c r="T34" s="16">
        <v>0.125</v>
      </c>
      <c r="U34" s="16">
        <v>0</v>
      </c>
      <c r="V34" s="16"/>
      <c r="W34" s="16">
        <v>2.115</v>
      </c>
    </row>
    <row r="35" spans="1:23" ht="12.75">
      <c r="A35" s="23">
        <v>24</v>
      </c>
      <c r="B35" s="19" t="s">
        <v>40</v>
      </c>
      <c r="C35" s="13">
        <v>48</v>
      </c>
      <c r="D35" s="21"/>
      <c r="E35" s="21" t="s">
        <v>39</v>
      </c>
      <c r="F35" s="16">
        <v>0.208</v>
      </c>
      <c r="G35" s="16">
        <v>0.195</v>
      </c>
      <c r="H35" s="16">
        <v>0.003</v>
      </c>
      <c r="I35" s="16">
        <v>0.156</v>
      </c>
      <c r="J35" s="16">
        <v>0</v>
      </c>
      <c r="K35" s="16">
        <v>0.092</v>
      </c>
      <c r="L35" s="16">
        <v>0.026</v>
      </c>
      <c r="M35" s="16">
        <v>0.038</v>
      </c>
      <c r="N35" s="16">
        <v>0.003</v>
      </c>
      <c r="O35" s="16">
        <v>0.004</v>
      </c>
      <c r="P35" s="16">
        <v>0.144</v>
      </c>
      <c r="Q35" s="16">
        <v>1.448</v>
      </c>
      <c r="R35" s="16">
        <v>0.001</v>
      </c>
      <c r="S35" s="16">
        <v>0</v>
      </c>
      <c r="T35" s="16">
        <v>0.323</v>
      </c>
      <c r="U35" s="16">
        <v>0</v>
      </c>
      <c r="V35" s="16"/>
      <c r="W35" s="16">
        <v>2.485</v>
      </c>
    </row>
    <row r="36" spans="1:23" ht="12.75">
      <c r="A36" s="13">
        <v>25</v>
      </c>
      <c r="B36" s="19" t="s">
        <v>40</v>
      </c>
      <c r="C36" s="13">
        <v>56</v>
      </c>
      <c r="D36" s="15"/>
      <c r="E36" s="15" t="s">
        <v>39</v>
      </c>
      <c r="F36" s="16">
        <v>0.245</v>
      </c>
      <c r="G36" s="16">
        <v>0.146</v>
      </c>
      <c r="H36" s="16">
        <v>0.002</v>
      </c>
      <c r="I36" s="16">
        <v>0.156</v>
      </c>
      <c r="J36" s="16">
        <v>0</v>
      </c>
      <c r="K36" s="16">
        <v>0.092</v>
      </c>
      <c r="L36" s="16">
        <v>0.026</v>
      </c>
      <c r="M36" s="16">
        <v>0.038</v>
      </c>
      <c r="N36" s="16">
        <v>0.003</v>
      </c>
      <c r="O36" s="16">
        <v>0.003</v>
      </c>
      <c r="P36" s="16">
        <v>0.152</v>
      </c>
      <c r="Q36" s="16">
        <v>1.111</v>
      </c>
      <c r="R36" s="16">
        <v>0.001</v>
      </c>
      <c r="S36" s="16">
        <v>0</v>
      </c>
      <c r="T36" s="16">
        <v>0.144</v>
      </c>
      <c r="U36" s="16">
        <v>0</v>
      </c>
      <c r="V36" s="16"/>
      <c r="W36" s="16">
        <v>1.9629999999999999</v>
      </c>
    </row>
    <row r="37" spans="1:23" ht="12.75">
      <c r="A37" s="13">
        <v>26</v>
      </c>
      <c r="B37" s="19" t="s">
        <v>37</v>
      </c>
      <c r="C37" s="13">
        <v>356</v>
      </c>
      <c r="D37" s="21"/>
      <c r="E37" s="21" t="s">
        <v>39</v>
      </c>
      <c r="F37" s="16">
        <v>0.15</v>
      </c>
      <c r="G37" s="16">
        <v>0.166</v>
      </c>
      <c r="H37" s="16">
        <v>0.003</v>
      </c>
      <c r="I37" s="16">
        <v>0.18</v>
      </c>
      <c r="J37" s="16">
        <v>0.024</v>
      </c>
      <c r="K37" s="16">
        <v>0.092</v>
      </c>
      <c r="L37" s="16">
        <v>0.026</v>
      </c>
      <c r="M37" s="16">
        <v>0.038</v>
      </c>
      <c r="N37" s="16">
        <v>0.003</v>
      </c>
      <c r="O37" s="16">
        <v>0.003</v>
      </c>
      <c r="P37" s="16">
        <v>0.025</v>
      </c>
      <c r="Q37" s="16">
        <v>1.386</v>
      </c>
      <c r="R37" s="16">
        <v>0.001</v>
      </c>
      <c r="S37" s="16">
        <v>0</v>
      </c>
      <c r="T37" s="16">
        <v>0.15</v>
      </c>
      <c r="U37" s="16">
        <v>0</v>
      </c>
      <c r="V37" s="16"/>
      <c r="W37" s="16">
        <v>2.0669999999999997</v>
      </c>
    </row>
    <row r="38" spans="1:23" ht="12.75">
      <c r="A38" s="18">
        <v>27</v>
      </c>
      <c r="B38" s="19" t="s">
        <v>37</v>
      </c>
      <c r="C38" s="13">
        <v>368</v>
      </c>
      <c r="D38" s="15"/>
      <c r="E38" s="15" t="s">
        <v>39</v>
      </c>
      <c r="F38" s="16">
        <v>0.197</v>
      </c>
      <c r="G38" s="16">
        <v>0.165</v>
      </c>
      <c r="H38" s="16">
        <v>0.003</v>
      </c>
      <c r="I38" s="16">
        <v>0.18</v>
      </c>
      <c r="J38" s="16">
        <v>0.024</v>
      </c>
      <c r="K38" s="16">
        <v>0.092</v>
      </c>
      <c r="L38" s="16">
        <v>0.026</v>
      </c>
      <c r="M38" s="16">
        <v>0.038</v>
      </c>
      <c r="N38" s="16">
        <v>0.003</v>
      </c>
      <c r="O38" s="16">
        <v>0.003</v>
      </c>
      <c r="P38" s="16">
        <v>0.026</v>
      </c>
      <c r="Q38" s="16">
        <v>1.152</v>
      </c>
      <c r="R38" s="16">
        <v>0.001</v>
      </c>
      <c r="S38" s="16">
        <v>0</v>
      </c>
      <c r="T38" s="16">
        <v>0.168</v>
      </c>
      <c r="U38" s="16">
        <v>0</v>
      </c>
      <c r="V38" s="16"/>
      <c r="W38" s="16">
        <v>1.8979999999999997</v>
      </c>
    </row>
    <row r="39" spans="1:23" ht="12.75">
      <c r="A39" s="20">
        <v>28</v>
      </c>
      <c r="B39" s="19" t="s">
        <v>37</v>
      </c>
      <c r="C39" s="13">
        <v>352</v>
      </c>
      <c r="D39" s="21"/>
      <c r="E39" s="21" t="s">
        <v>39</v>
      </c>
      <c r="F39" s="16">
        <v>0.189</v>
      </c>
      <c r="G39" s="16">
        <v>0.168</v>
      </c>
      <c r="H39" s="16">
        <v>0.001</v>
      </c>
      <c r="I39" s="16">
        <v>0.18</v>
      </c>
      <c r="J39" s="16">
        <v>0.024</v>
      </c>
      <c r="K39" s="16">
        <v>0.092</v>
      </c>
      <c r="L39" s="16">
        <v>0.026</v>
      </c>
      <c r="M39" s="16">
        <v>0.038</v>
      </c>
      <c r="N39" s="16">
        <v>0.001</v>
      </c>
      <c r="O39" s="16">
        <v>0.002</v>
      </c>
      <c r="P39" s="16">
        <v>0.026</v>
      </c>
      <c r="Q39" s="16">
        <v>1.155</v>
      </c>
      <c r="R39" s="16">
        <v>0.001</v>
      </c>
      <c r="S39" s="16">
        <v>0</v>
      </c>
      <c r="T39" s="16">
        <v>0.169</v>
      </c>
      <c r="U39" s="16">
        <v>0</v>
      </c>
      <c r="V39" s="16"/>
      <c r="W39" s="16">
        <v>1.892</v>
      </c>
    </row>
    <row r="40" spans="1:23" ht="12.75">
      <c r="A40" s="20">
        <v>29</v>
      </c>
      <c r="B40" s="19" t="s">
        <v>37</v>
      </c>
      <c r="C40" s="13">
        <v>360</v>
      </c>
      <c r="D40" s="21"/>
      <c r="E40" s="21" t="s">
        <v>39</v>
      </c>
      <c r="F40" s="16">
        <v>0.212</v>
      </c>
      <c r="G40" s="16">
        <v>0.151</v>
      </c>
      <c r="H40" s="16">
        <v>0.002</v>
      </c>
      <c r="I40" s="16">
        <v>0.156</v>
      </c>
      <c r="J40" s="16">
        <v>0</v>
      </c>
      <c r="K40" s="16">
        <v>0.092</v>
      </c>
      <c r="L40" s="16">
        <v>0.026</v>
      </c>
      <c r="M40" s="16">
        <v>0.038</v>
      </c>
      <c r="N40" s="16">
        <v>0.002</v>
      </c>
      <c r="O40" s="16">
        <v>0.003</v>
      </c>
      <c r="P40" s="16">
        <v>0.127</v>
      </c>
      <c r="Q40" s="16">
        <v>1.241</v>
      </c>
      <c r="R40" s="16">
        <v>0.001</v>
      </c>
      <c r="S40" s="16">
        <v>0</v>
      </c>
      <c r="T40" s="16">
        <v>0.161</v>
      </c>
      <c r="U40" s="16">
        <v>0</v>
      </c>
      <c r="V40" s="16"/>
      <c r="W40" s="16">
        <v>2.056</v>
      </c>
    </row>
    <row r="41" spans="1:23" ht="12.75">
      <c r="A41" s="23">
        <v>30</v>
      </c>
      <c r="B41" s="19" t="s">
        <v>41</v>
      </c>
      <c r="C41" s="13">
        <v>10</v>
      </c>
      <c r="D41" s="21"/>
      <c r="E41" s="21" t="s">
        <v>39</v>
      </c>
      <c r="F41" s="16">
        <v>0.315</v>
      </c>
      <c r="G41" s="16">
        <v>0.156</v>
      </c>
      <c r="H41" s="16">
        <v>0.002</v>
      </c>
      <c r="I41" s="16">
        <v>0.156</v>
      </c>
      <c r="J41" s="16">
        <v>0</v>
      </c>
      <c r="K41" s="16">
        <v>0.092</v>
      </c>
      <c r="L41" s="16">
        <v>0.026</v>
      </c>
      <c r="M41" s="16">
        <v>0.038</v>
      </c>
      <c r="N41" s="16">
        <v>0.002</v>
      </c>
      <c r="O41" s="16">
        <v>0.003</v>
      </c>
      <c r="P41" s="16">
        <v>0.142</v>
      </c>
      <c r="Q41" s="16">
        <v>1.085</v>
      </c>
      <c r="R41" s="16">
        <v>0.002</v>
      </c>
      <c r="S41" s="16">
        <v>0</v>
      </c>
      <c r="T41" s="16">
        <v>0.169</v>
      </c>
      <c r="U41" s="16">
        <v>0</v>
      </c>
      <c r="V41" s="16"/>
      <c r="W41" s="16">
        <v>2.032</v>
      </c>
    </row>
    <row r="42" spans="1:23" ht="12.75">
      <c r="A42" s="13">
        <v>31</v>
      </c>
      <c r="B42" s="19" t="s">
        <v>41</v>
      </c>
      <c r="C42" s="13">
        <v>18</v>
      </c>
      <c r="D42" s="21"/>
      <c r="E42" s="21" t="s">
        <v>39</v>
      </c>
      <c r="F42" s="16">
        <v>0.156</v>
      </c>
      <c r="G42" s="16">
        <v>0.255</v>
      </c>
      <c r="H42" s="16">
        <v>0.002</v>
      </c>
      <c r="I42" s="16">
        <v>0.156</v>
      </c>
      <c r="J42" s="16">
        <v>0</v>
      </c>
      <c r="K42" s="16">
        <v>0.092</v>
      </c>
      <c r="L42" s="16">
        <v>0.026</v>
      </c>
      <c r="M42" s="16">
        <v>0.038</v>
      </c>
      <c r="N42" s="16">
        <v>0.002</v>
      </c>
      <c r="O42" s="16">
        <v>0.002</v>
      </c>
      <c r="P42" s="16">
        <v>0.14</v>
      </c>
      <c r="Q42" s="16">
        <v>1.088</v>
      </c>
      <c r="R42" s="16">
        <v>0.001</v>
      </c>
      <c r="S42" s="16">
        <v>0</v>
      </c>
      <c r="T42" s="16">
        <v>0.157</v>
      </c>
      <c r="U42" s="16">
        <v>0</v>
      </c>
      <c r="V42" s="16"/>
      <c r="W42" s="16">
        <v>1.959</v>
      </c>
    </row>
    <row r="43" spans="1:23" ht="12.75">
      <c r="A43" s="13">
        <v>32</v>
      </c>
      <c r="B43" s="19" t="s">
        <v>42</v>
      </c>
      <c r="C43" s="13">
        <v>84</v>
      </c>
      <c r="D43" s="21" t="s">
        <v>30</v>
      </c>
      <c r="E43" s="21"/>
      <c r="F43" s="16">
        <v>0.225</v>
      </c>
      <c r="G43" s="16">
        <v>0.167</v>
      </c>
      <c r="H43" s="16">
        <v>0.002</v>
      </c>
      <c r="I43" s="16">
        <v>0.18</v>
      </c>
      <c r="J43" s="16">
        <v>0.024</v>
      </c>
      <c r="K43" s="16">
        <v>0.092</v>
      </c>
      <c r="L43" s="16">
        <v>0.026</v>
      </c>
      <c r="M43" s="16">
        <v>0.038</v>
      </c>
      <c r="N43" s="16">
        <v>0.002</v>
      </c>
      <c r="O43" s="16">
        <v>0.003</v>
      </c>
      <c r="P43" s="16">
        <v>0.022</v>
      </c>
      <c r="Q43" s="16">
        <v>0.846</v>
      </c>
      <c r="R43" s="16">
        <v>0.001</v>
      </c>
      <c r="S43" s="16">
        <v>0</v>
      </c>
      <c r="T43" s="16">
        <v>0.126</v>
      </c>
      <c r="U43" s="16">
        <v>0</v>
      </c>
      <c r="V43" s="16"/>
      <c r="W43" s="16">
        <v>1.5739999999999998</v>
      </c>
    </row>
    <row r="44" spans="1:23" ht="12.75">
      <c r="A44" s="18">
        <v>33</v>
      </c>
      <c r="B44" s="19" t="s">
        <v>41</v>
      </c>
      <c r="C44" s="13">
        <v>3</v>
      </c>
      <c r="D44" s="21"/>
      <c r="E44" s="21" t="s">
        <v>39</v>
      </c>
      <c r="F44" s="16">
        <v>0.113</v>
      </c>
      <c r="G44" s="16">
        <v>0.192</v>
      </c>
      <c r="H44" s="16">
        <v>0.002</v>
      </c>
      <c r="I44" s="16">
        <v>0.117</v>
      </c>
      <c r="J44" s="16">
        <v>0</v>
      </c>
      <c r="K44" s="16">
        <v>0.069</v>
      </c>
      <c r="L44" s="16">
        <v>0.02</v>
      </c>
      <c r="M44" s="16">
        <v>0.028</v>
      </c>
      <c r="N44" s="16">
        <v>0.002</v>
      </c>
      <c r="O44" s="16">
        <v>0.002</v>
      </c>
      <c r="P44" s="16">
        <v>0.106</v>
      </c>
      <c r="Q44" s="16">
        <v>1.097</v>
      </c>
      <c r="R44" s="16">
        <v>0.001</v>
      </c>
      <c r="S44" s="16">
        <v>0</v>
      </c>
      <c r="T44" s="16">
        <v>0.139</v>
      </c>
      <c r="U44" s="16">
        <v>0</v>
      </c>
      <c r="V44" s="16"/>
      <c r="W44" s="16">
        <v>1.771</v>
      </c>
    </row>
    <row r="45" spans="1:23" ht="12.75">
      <c r="A45" s="20">
        <v>34</v>
      </c>
      <c r="B45" s="19" t="s">
        <v>43</v>
      </c>
      <c r="C45" s="13">
        <v>52</v>
      </c>
      <c r="D45" s="21"/>
      <c r="E45" s="21" t="s">
        <v>39</v>
      </c>
      <c r="F45" s="16">
        <v>0.254</v>
      </c>
      <c r="G45" s="16">
        <v>0.163</v>
      </c>
      <c r="H45" s="16">
        <v>0.002</v>
      </c>
      <c r="I45" s="16">
        <v>0.064</v>
      </c>
      <c r="J45" s="16">
        <v>0</v>
      </c>
      <c r="K45" s="16">
        <v>0</v>
      </c>
      <c r="L45" s="16">
        <v>0.026</v>
      </c>
      <c r="M45" s="16">
        <v>0.038</v>
      </c>
      <c r="N45" s="16">
        <v>0</v>
      </c>
      <c r="O45" s="16">
        <v>0.002</v>
      </c>
      <c r="P45" s="16">
        <v>0.016</v>
      </c>
      <c r="Q45" s="28">
        <v>1.126</v>
      </c>
      <c r="R45" s="16">
        <v>0.001</v>
      </c>
      <c r="S45" s="16">
        <v>0</v>
      </c>
      <c r="T45" s="16">
        <v>0.109</v>
      </c>
      <c r="U45" s="16">
        <v>0</v>
      </c>
      <c r="V45" s="16"/>
      <c r="W45" s="16">
        <v>1.7369999999999997</v>
      </c>
    </row>
    <row r="46" spans="1:23" ht="12.75">
      <c r="A46" s="20">
        <v>35</v>
      </c>
      <c r="B46" s="19" t="s">
        <v>41</v>
      </c>
      <c r="C46" s="13">
        <v>7</v>
      </c>
      <c r="D46" s="21"/>
      <c r="E46" s="21" t="s">
        <v>39</v>
      </c>
      <c r="F46" s="16">
        <v>0.261</v>
      </c>
      <c r="G46" s="16">
        <v>0.182</v>
      </c>
      <c r="H46" s="16">
        <v>0.003</v>
      </c>
      <c r="I46" s="16">
        <v>0.156</v>
      </c>
      <c r="J46" s="16">
        <v>0</v>
      </c>
      <c r="K46" s="16">
        <v>0.092</v>
      </c>
      <c r="L46" s="16">
        <v>0.026</v>
      </c>
      <c r="M46" s="16">
        <v>0.038</v>
      </c>
      <c r="N46" s="16">
        <v>0.003</v>
      </c>
      <c r="O46" s="16">
        <v>0.003</v>
      </c>
      <c r="P46" s="16">
        <v>0.116</v>
      </c>
      <c r="Q46" s="16">
        <v>1.285</v>
      </c>
      <c r="R46" s="16">
        <v>0.001</v>
      </c>
      <c r="S46" s="16">
        <v>0</v>
      </c>
      <c r="T46" s="16">
        <v>0.157</v>
      </c>
      <c r="U46" s="16">
        <v>0</v>
      </c>
      <c r="V46" s="16"/>
      <c r="W46" s="16">
        <v>2.167</v>
      </c>
    </row>
    <row r="47" spans="1:23" ht="12.75">
      <c r="A47" s="23">
        <v>36</v>
      </c>
      <c r="B47" s="19" t="s">
        <v>38</v>
      </c>
      <c r="C47" s="13">
        <v>6</v>
      </c>
      <c r="D47" s="21"/>
      <c r="E47" s="21" t="s">
        <v>39</v>
      </c>
      <c r="F47" s="16">
        <v>0.272</v>
      </c>
      <c r="G47" s="16">
        <v>0.159</v>
      </c>
      <c r="H47" s="16">
        <v>0.002</v>
      </c>
      <c r="I47" s="16">
        <v>0.156</v>
      </c>
      <c r="J47" s="16">
        <v>0</v>
      </c>
      <c r="K47" s="16">
        <v>0.092</v>
      </c>
      <c r="L47" s="16">
        <v>0.026</v>
      </c>
      <c r="M47" s="16">
        <v>0.038</v>
      </c>
      <c r="N47" s="16">
        <v>0.002</v>
      </c>
      <c r="O47" s="16">
        <v>0.002</v>
      </c>
      <c r="P47" s="16">
        <v>0.14</v>
      </c>
      <c r="Q47" s="16">
        <v>1.197</v>
      </c>
      <c r="R47" s="16">
        <v>0.001</v>
      </c>
      <c r="S47" s="16">
        <v>0</v>
      </c>
      <c r="T47" s="16">
        <v>0.184</v>
      </c>
      <c r="U47" s="16">
        <v>0</v>
      </c>
      <c r="V47" s="16"/>
      <c r="W47" s="16">
        <v>2.115</v>
      </c>
    </row>
    <row r="48" spans="1:23" ht="12.75">
      <c r="A48" s="13">
        <v>37</v>
      </c>
      <c r="B48" s="19" t="s">
        <v>38</v>
      </c>
      <c r="C48" s="13">
        <v>7</v>
      </c>
      <c r="D48" s="21"/>
      <c r="E48" s="21" t="s">
        <v>39</v>
      </c>
      <c r="F48" s="16">
        <v>0.252</v>
      </c>
      <c r="G48" s="16">
        <v>0.199</v>
      </c>
      <c r="H48" s="16">
        <v>0.002</v>
      </c>
      <c r="I48" s="16">
        <v>0.145</v>
      </c>
      <c r="J48" s="16">
        <v>0</v>
      </c>
      <c r="K48" s="16">
        <v>0.086</v>
      </c>
      <c r="L48" s="16">
        <v>0.024</v>
      </c>
      <c r="M48" s="16">
        <v>0.035</v>
      </c>
      <c r="N48" s="16">
        <v>0.002</v>
      </c>
      <c r="O48" s="16">
        <v>0.003</v>
      </c>
      <c r="P48" s="16">
        <v>0.132</v>
      </c>
      <c r="Q48" s="16">
        <v>1.386</v>
      </c>
      <c r="R48" s="16">
        <v>0.001</v>
      </c>
      <c r="S48" s="16">
        <v>0</v>
      </c>
      <c r="T48" s="16">
        <v>0.204</v>
      </c>
      <c r="U48" s="16">
        <v>0</v>
      </c>
      <c r="V48" s="16"/>
      <c r="W48" s="16">
        <v>2.326</v>
      </c>
    </row>
    <row r="49" spans="1:23" ht="12.75">
      <c r="A49" s="13">
        <v>38</v>
      </c>
      <c r="B49" s="19" t="s">
        <v>35</v>
      </c>
      <c r="C49" s="13">
        <v>106</v>
      </c>
      <c r="D49" s="21" t="s">
        <v>30</v>
      </c>
      <c r="E49" s="21"/>
      <c r="F49" s="16">
        <v>0.161</v>
      </c>
      <c r="G49" s="16">
        <v>0.171</v>
      </c>
      <c r="H49" s="16">
        <v>0.001</v>
      </c>
      <c r="I49" s="16">
        <v>0.18</v>
      </c>
      <c r="J49" s="16">
        <v>0.024</v>
      </c>
      <c r="K49" s="16">
        <v>0.092</v>
      </c>
      <c r="L49" s="16">
        <v>0.026</v>
      </c>
      <c r="M49" s="16">
        <v>0.038</v>
      </c>
      <c r="N49" s="16">
        <v>0.002</v>
      </c>
      <c r="O49" s="16">
        <v>0.002</v>
      </c>
      <c r="P49" s="16">
        <v>0.023</v>
      </c>
      <c r="Q49" s="16">
        <v>1.06</v>
      </c>
      <c r="R49" s="16">
        <v>0.001</v>
      </c>
      <c r="S49" s="16">
        <v>0</v>
      </c>
      <c r="T49" s="16">
        <v>0.144</v>
      </c>
      <c r="U49" s="16">
        <v>0</v>
      </c>
      <c r="V49" s="16"/>
      <c r="W49" s="16">
        <v>1.745</v>
      </c>
    </row>
    <row r="50" spans="1:23" ht="12.75">
      <c r="A50" s="18">
        <v>39</v>
      </c>
      <c r="B50" s="19" t="s">
        <v>35</v>
      </c>
      <c r="C50" s="13">
        <v>108</v>
      </c>
      <c r="D50" s="21" t="s">
        <v>30</v>
      </c>
      <c r="E50" s="21"/>
      <c r="F50" s="16">
        <v>0.195</v>
      </c>
      <c r="G50" s="16">
        <v>0.171</v>
      </c>
      <c r="H50" s="16">
        <v>0.001</v>
      </c>
      <c r="I50" s="16">
        <v>0.18</v>
      </c>
      <c r="J50" s="16">
        <v>0.024</v>
      </c>
      <c r="K50" s="16">
        <v>0.092</v>
      </c>
      <c r="L50" s="16">
        <v>0.026</v>
      </c>
      <c r="M50" s="16">
        <v>0.038</v>
      </c>
      <c r="N50" s="16">
        <v>0.002</v>
      </c>
      <c r="O50" s="16">
        <v>0.002</v>
      </c>
      <c r="P50" s="16">
        <v>0.023</v>
      </c>
      <c r="Q50" s="16">
        <v>0.918</v>
      </c>
      <c r="R50" s="16">
        <v>0.001</v>
      </c>
      <c r="S50" s="16">
        <v>0</v>
      </c>
      <c r="T50" s="16">
        <v>0.156</v>
      </c>
      <c r="U50" s="16">
        <v>0</v>
      </c>
      <c r="V50" s="16"/>
      <c r="W50" s="16">
        <v>1.6489999999999998</v>
      </c>
    </row>
    <row r="51" spans="1:23" ht="12.75">
      <c r="A51" s="20">
        <v>40</v>
      </c>
      <c r="B51" s="19" t="s">
        <v>44</v>
      </c>
      <c r="C51" s="13">
        <v>54</v>
      </c>
      <c r="D51" s="21" t="s">
        <v>30</v>
      </c>
      <c r="E51" s="21"/>
      <c r="F51" s="16">
        <v>0.221</v>
      </c>
      <c r="G51" s="16">
        <v>0.157</v>
      </c>
      <c r="H51" s="16">
        <v>0.002</v>
      </c>
      <c r="I51" s="16">
        <v>0.18</v>
      </c>
      <c r="J51" s="16">
        <v>0.024</v>
      </c>
      <c r="K51" s="16">
        <v>0.092</v>
      </c>
      <c r="L51" s="16">
        <v>0.026</v>
      </c>
      <c r="M51" s="16">
        <v>0.038</v>
      </c>
      <c r="N51" s="16">
        <v>0.002</v>
      </c>
      <c r="O51" s="16">
        <v>0.002</v>
      </c>
      <c r="P51" s="16">
        <v>0.022</v>
      </c>
      <c r="Q51" s="16">
        <v>0.906</v>
      </c>
      <c r="R51" s="16">
        <v>0.001</v>
      </c>
      <c r="S51" s="16">
        <v>0</v>
      </c>
      <c r="T51" s="16">
        <v>0.113</v>
      </c>
      <c r="U51" s="16">
        <v>0</v>
      </c>
      <c r="V51" s="16"/>
      <c r="W51" s="16">
        <v>1.6059999999999999</v>
      </c>
    </row>
    <row r="52" spans="1:23" ht="12.75">
      <c r="A52" s="20">
        <v>41</v>
      </c>
      <c r="B52" s="19" t="s">
        <v>32</v>
      </c>
      <c r="C52" s="13">
        <v>131</v>
      </c>
      <c r="D52" s="21" t="s">
        <v>30</v>
      </c>
      <c r="E52" s="21"/>
      <c r="F52" s="16">
        <v>0.137</v>
      </c>
      <c r="G52" s="16">
        <v>0.156</v>
      </c>
      <c r="H52" s="16">
        <v>0.002</v>
      </c>
      <c r="I52" s="16">
        <v>0.156</v>
      </c>
      <c r="J52" s="16">
        <v>0</v>
      </c>
      <c r="K52" s="16">
        <v>0.092</v>
      </c>
      <c r="L52" s="16">
        <v>0.026</v>
      </c>
      <c r="M52" s="16">
        <v>0.038</v>
      </c>
      <c r="N52" s="16">
        <v>0.002</v>
      </c>
      <c r="O52" s="16">
        <v>0.002</v>
      </c>
      <c r="P52" s="16">
        <v>0.125</v>
      </c>
      <c r="Q52" s="16">
        <v>0.843</v>
      </c>
      <c r="R52" s="16">
        <v>0.001</v>
      </c>
      <c r="S52" s="16">
        <v>0</v>
      </c>
      <c r="T52" s="16">
        <v>0.148</v>
      </c>
      <c r="U52" s="16">
        <v>0</v>
      </c>
      <c r="V52" s="16"/>
      <c r="W52" s="16">
        <v>1.5719999999999998</v>
      </c>
    </row>
    <row r="53" spans="1:23" ht="12.75">
      <c r="A53" s="23">
        <v>42</v>
      </c>
      <c r="B53" s="19" t="s">
        <v>32</v>
      </c>
      <c r="C53" s="13">
        <v>135</v>
      </c>
      <c r="D53" s="21" t="s">
        <v>30</v>
      </c>
      <c r="E53" s="21"/>
      <c r="F53" s="16">
        <v>0.156</v>
      </c>
      <c r="G53" s="16">
        <v>0.157</v>
      </c>
      <c r="H53" s="16">
        <v>0.002</v>
      </c>
      <c r="I53" s="16">
        <v>0.156</v>
      </c>
      <c r="J53" s="16">
        <v>0</v>
      </c>
      <c r="K53" s="16">
        <v>0.092</v>
      </c>
      <c r="L53" s="16">
        <v>0.026</v>
      </c>
      <c r="M53" s="16">
        <v>0.038</v>
      </c>
      <c r="N53" s="16">
        <v>0.002</v>
      </c>
      <c r="O53" s="16">
        <v>0.002</v>
      </c>
      <c r="P53" s="16">
        <v>0.126</v>
      </c>
      <c r="Q53" s="16">
        <v>0.849</v>
      </c>
      <c r="R53" s="16">
        <v>0.001</v>
      </c>
      <c r="S53" s="16">
        <v>0</v>
      </c>
      <c r="T53" s="16">
        <v>0.168</v>
      </c>
      <c r="U53" s="16">
        <v>0</v>
      </c>
      <c r="V53" s="16"/>
      <c r="W53" s="16">
        <v>1.6189999999999998</v>
      </c>
    </row>
    <row r="54" spans="1:23" ht="12.75">
      <c r="A54" s="13">
        <v>43</v>
      </c>
      <c r="B54" s="19" t="s">
        <v>32</v>
      </c>
      <c r="C54" s="13">
        <v>137</v>
      </c>
      <c r="D54" s="21" t="s">
        <v>30</v>
      </c>
      <c r="E54" s="21"/>
      <c r="F54" s="16">
        <v>0.13</v>
      </c>
      <c r="G54" s="16">
        <v>0.158</v>
      </c>
      <c r="H54" s="16">
        <v>0.002</v>
      </c>
      <c r="I54" s="16">
        <v>0.156</v>
      </c>
      <c r="J54" s="16">
        <v>0</v>
      </c>
      <c r="K54" s="16">
        <v>0.092</v>
      </c>
      <c r="L54" s="16">
        <v>0.026</v>
      </c>
      <c r="M54" s="16">
        <v>0.038</v>
      </c>
      <c r="N54" s="16">
        <v>0.002</v>
      </c>
      <c r="O54" s="16">
        <v>0.002</v>
      </c>
      <c r="P54" s="16">
        <v>0.126</v>
      </c>
      <c r="Q54" s="16">
        <v>0.852</v>
      </c>
      <c r="R54" s="16">
        <v>0.001</v>
      </c>
      <c r="S54" s="16">
        <v>0</v>
      </c>
      <c r="T54" s="16">
        <v>0.162</v>
      </c>
      <c r="U54" s="16">
        <v>0</v>
      </c>
      <c r="V54" s="16"/>
      <c r="W54" s="16">
        <v>1.5909999999999997</v>
      </c>
    </row>
    <row r="55" spans="1:23" ht="12.75">
      <c r="A55" s="13">
        <v>44</v>
      </c>
      <c r="B55" s="19" t="s">
        <v>45</v>
      </c>
      <c r="C55" s="13">
        <v>9</v>
      </c>
      <c r="D55" s="21" t="s">
        <v>30</v>
      </c>
      <c r="E55" s="21"/>
      <c r="F55" s="16">
        <v>0.572</v>
      </c>
      <c r="G55" s="16">
        <v>0.182</v>
      </c>
      <c r="H55" s="16">
        <v>0.003</v>
      </c>
      <c r="I55" s="16">
        <v>0.151</v>
      </c>
      <c r="J55" s="16">
        <v>0</v>
      </c>
      <c r="K55" s="16">
        <v>0.089</v>
      </c>
      <c r="L55" s="16">
        <v>0.025</v>
      </c>
      <c r="M55" s="16">
        <v>0.037</v>
      </c>
      <c r="N55" s="16">
        <v>0.003</v>
      </c>
      <c r="O55" s="16">
        <v>0.003</v>
      </c>
      <c r="P55" s="16">
        <v>0.152</v>
      </c>
      <c r="Q55" s="16">
        <v>1.497</v>
      </c>
      <c r="R55" s="16">
        <v>0.003</v>
      </c>
      <c r="S55" s="16">
        <v>0</v>
      </c>
      <c r="T55" s="16">
        <v>0.132</v>
      </c>
      <c r="U55" s="16">
        <v>0</v>
      </c>
      <c r="V55" s="16"/>
      <c r="W55" s="16">
        <v>2.6980000000000004</v>
      </c>
    </row>
    <row r="56" spans="1:23" ht="12.75">
      <c r="A56" s="18">
        <v>45</v>
      </c>
      <c r="B56" s="19" t="s">
        <v>46</v>
      </c>
      <c r="C56" s="13">
        <v>5</v>
      </c>
      <c r="D56" s="21" t="s">
        <v>30</v>
      </c>
      <c r="E56" s="21"/>
      <c r="F56" s="16">
        <v>0.459</v>
      </c>
      <c r="G56" s="16">
        <v>0.133</v>
      </c>
      <c r="H56" s="16">
        <v>0.002</v>
      </c>
      <c r="I56" s="16">
        <v>0.156</v>
      </c>
      <c r="J56" s="16">
        <v>0</v>
      </c>
      <c r="K56" s="16">
        <v>0.092</v>
      </c>
      <c r="L56" s="16">
        <v>0.026</v>
      </c>
      <c r="M56" s="16">
        <v>0.038</v>
      </c>
      <c r="N56" s="16">
        <v>0.003</v>
      </c>
      <c r="O56" s="16">
        <v>0.003</v>
      </c>
      <c r="P56" s="16">
        <v>0.154</v>
      </c>
      <c r="Q56" s="16">
        <v>1.437</v>
      </c>
      <c r="R56" s="16">
        <v>0.002</v>
      </c>
      <c r="S56" s="16">
        <v>0</v>
      </c>
      <c r="T56" s="16">
        <v>0.156</v>
      </c>
      <c r="U56" s="16">
        <v>0</v>
      </c>
      <c r="V56" s="16"/>
      <c r="W56" s="16">
        <v>2.505</v>
      </c>
    </row>
    <row r="57" spans="1:23" ht="12.75">
      <c r="A57" s="20">
        <v>46</v>
      </c>
      <c r="B57" s="19" t="s">
        <v>46</v>
      </c>
      <c r="C57" s="13">
        <v>7</v>
      </c>
      <c r="D57" s="21" t="s">
        <v>30</v>
      </c>
      <c r="E57" s="21"/>
      <c r="F57" s="16">
        <v>0.555</v>
      </c>
      <c r="G57" s="16">
        <v>0.133</v>
      </c>
      <c r="H57" s="16">
        <v>0.003</v>
      </c>
      <c r="I57" s="16">
        <v>0.156</v>
      </c>
      <c r="J57" s="16">
        <v>0</v>
      </c>
      <c r="K57" s="16">
        <v>0.092</v>
      </c>
      <c r="L57" s="16">
        <v>0.026</v>
      </c>
      <c r="M57" s="16">
        <v>0.038</v>
      </c>
      <c r="N57" s="16">
        <v>0.003</v>
      </c>
      <c r="O57" s="16">
        <v>0.003</v>
      </c>
      <c r="P57" s="16">
        <v>0.155</v>
      </c>
      <c r="Q57" s="16">
        <v>1.384</v>
      </c>
      <c r="R57" s="16">
        <v>0.003</v>
      </c>
      <c r="S57" s="16">
        <v>0</v>
      </c>
      <c r="T57" s="16">
        <v>0.147</v>
      </c>
      <c r="U57" s="16">
        <v>0</v>
      </c>
      <c r="V57" s="16"/>
      <c r="W57" s="16">
        <v>2.542</v>
      </c>
    </row>
    <row r="58" spans="1:23" ht="12.75">
      <c r="A58" s="20">
        <v>47</v>
      </c>
      <c r="B58" s="19" t="s">
        <v>47</v>
      </c>
      <c r="C58" s="13">
        <v>1</v>
      </c>
      <c r="D58" s="21" t="s">
        <v>30</v>
      </c>
      <c r="E58" s="21"/>
      <c r="F58" s="16">
        <v>0.594</v>
      </c>
      <c r="G58" s="16">
        <v>0.203</v>
      </c>
      <c r="H58" s="16">
        <v>0.002</v>
      </c>
      <c r="I58" s="16">
        <v>0.156</v>
      </c>
      <c r="J58" s="16">
        <v>0</v>
      </c>
      <c r="K58" s="16">
        <v>0.092</v>
      </c>
      <c r="L58" s="16">
        <v>0.026</v>
      </c>
      <c r="M58" s="16">
        <v>0.038</v>
      </c>
      <c r="N58" s="16">
        <v>0.003</v>
      </c>
      <c r="O58" s="16">
        <v>0.003</v>
      </c>
      <c r="P58" s="16">
        <v>0.068</v>
      </c>
      <c r="Q58" s="16">
        <v>0.532</v>
      </c>
      <c r="R58" s="16">
        <v>0.003</v>
      </c>
      <c r="S58" s="16">
        <v>0</v>
      </c>
      <c r="T58" s="16">
        <v>0.13</v>
      </c>
      <c r="U58" s="16">
        <v>0</v>
      </c>
      <c r="V58" s="16"/>
      <c r="W58" s="16">
        <v>1.694</v>
      </c>
    </row>
    <row r="59" spans="1:23" ht="12.75">
      <c r="A59" s="23">
        <v>48</v>
      </c>
      <c r="B59" s="19" t="s">
        <v>48</v>
      </c>
      <c r="C59" s="13">
        <v>2</v>
      </c>
      <c r="D59" s="21" t="s">
        <v>30</v>
      </c>
      <c r="E59" s="21"/>
      <c r="F59" s="16">
        <v>0.607</v>
      </c>
      <c r="G59" s="16">
        <v>0.188</v>
      </c>
      <c r="H59" s="16">
        <v>0.003</v>
      </c>
      <c r="I59" s="16">
        <v>0.156</v>
      </c>
      <c r="J59" s="16">
        <v>0</v>
      </c>
      <c r="K59" s="16">
        <v>0.092</v>
      </c>
      <c r="L59" s="16">
        <v>0.026</v>
      </c>
      <c r="M59" s="16">
        <v>0.038</v>
      </c>
      <c r="N59" s="16">
        <v>0.003</v>
      </c>
      <c r="O59" s="16">
        <v>0.003</v>
      </c>
      <c r="P59" s="16">
        <v>0.072</v>
      </c>
      <c r="Q59" s="16">
        <v>0.803</v>
      </c>
      <c r="R59" s="16">
        <v>0.003</v>
      </c>
      <c r="S59" s="16">
        <v>0</v>
      </c>
      <c r="T59" s="16">
        <v>0.129</v>
      </c>
      <c r="U59" s="16">
        <v>0</v>
      </c>
      <c r="V59" s="16"/>
      <c r="W59" s="16">
        <v>1.9669999999999999</v>
      </c>
    </row>
    <row r="60" spans="1:23" ht="12.75">
      <c r="A60" s="13">
        <v>49</v>
      </c>
      <c r="B60" s="19" t="s">
        <v>48</v>
      </c>
      <c r="C60" s="13">
        <v>12</v>
      </c>
      <c r="D60" s="21" t="s">
        <v>30</v>
      </c>
      <c r="E60" s="21"/>
      <c r="F60" s="16">
        <v>0.57</v>
      </c>
      <c r="G60" s="16">
        <v>0.198</v>
      </c>
      <c r="H60" s="16">
        <v>0.003</v>
      </c>
      <c r="I60" s="16">
        <v>0.156</v>
      </c>
      <c r="J60" s="16">
        <v>0</v>
      </c>
      <c r="K60" s="16">
        <v>0.092</v>
      </c>
      <c r="L60" s="16">
        <v>0.026</v>
      </c>
      <c r="M60" s="16">
        <v>0.038</v>
      </c>
      <c r="N60" s="16">
        <v>0.003</v>
      </c>
      <c r="O60" s="16">
        <v>0.003</v>
      </c>
      <c r="P60" s="16">
        <v>0.065</v>
      </c>
      <c r="Q60" s="16">
        <v>0.764</v>
      </c>
      <c r="R60" s="16">
        <v>0.003</v>
      </c>
      <c r="S60" s="16">
        <v>0</v>
      </c>
      <c r="T60" s="16">
        <v>0.121</v>
      </c>
      <c r="U60" s="16">
        <v>0</v>
      </c>
      <c r="V60" s="16"/>
      <c r="W60" s="16">
        <v>1.886</v>
      </c>
    </row>
    <row r="61" spans="1:23" ht="12.75">
      <c r="A61" s="13">
        <v>50</v>
      </c>
      <c r="B61" s="19" t="s">
        <v>49</v>
      </c>
      <c r="C61" s="13">
        <v>32</v>
      </c>
      <c r="D61" s="21" t="s">
        <v>30</v>
      </c>
      <c r="E61" s="21"/>
      <c r="F61" s="16">
        <v>0.238</v>
      </c>
      <c r="G61" s="16">
        <v>0.158</v>
      </c>
      <c r="H61" s="16">
        <v>0.002</v>
      </c>
      <c r="I61" s="16">
        <v>0.156</v>
      </c>
      <c r="J61" s="16">
        <v>0</v>
      </c>
      <c r="K61" s="16">
        <v>0.092</v>
      </c>
      <c r="L61" s="16">
        <v>0.026</v>
      </c>
      <c r="M61" s="16">
        <v>0.038</v>
      </c>
      <c r="N61" s="16">
        <v>0.002</v>
      </c>
      <c r="O61" s="16">
        <v>0.002</v>
      </c>
      <c r="P61" s="16">
        <v>0.131</v>
      </c>
      <c r="Q61" s="16">
        <v>0.875</v>
      </c>
      <c r="R61" s="16">
        <v>0.001</v>
      </c>
      <c r="S61" s="16">
        <v>0</v>
      </c>
      <c r="T61" s="16">
        <v>0.12</v>
      </c>
      <c r="U61" s="16">
        <v>0</v>
      </c>
      <c r="V61" s="16"/>
      <c r="W61" s="16">
        <v>1.685</v>
      </c>
    </row>
    <row r="62" spans="1:23" ht="12.75">
      <c r="A62" s="18">
        <v>51</v>
      </c>
      <c r="B62" s="19" t="s">
        <v>49</v>
      </c>
      <c r="C62" s="13">
        <v>35</v>
      </c>
      <c r="D62" s="21" t="s">
        <v>30</v>
      </c>
      <c r="E62" s="21"/>
      <c r="F62" s="16">
        <v>0.449</v>
      </c>
      <c r="G62" s="16">
        <v>0.154</v>
      </c>
      <c r="H62" s="16">
        <v>0.002</v>
      </c>
      <c r="I62" s="16">
        <v>0.156</v>
      </c>
      <c r="J62" s="16">
        <v>0</v>
      </c>
      <c r="K62" s="16">
        <v>0.092</v>
      </c>
      <c r="L62" s="16">
        <v>0.026</v>
      </c>
      <c r="M62" s="16">
        <v>0.038</v>
      </c>
      <c r="N62" s="16">
        <v>0.002</v>
      </c>
      <c r="O62" s="16">
        <v>0.002</v>
      </c>
      <c r="P62" s="16">
        <v>0.166</v>
      </c>
      <c r="Q62" s="16">
        <v>1.406</v>
      </c>
      <c r="R62" s="16">
        <v>0.002</v>
      </c>
      <c r="S62" s="16">
        <v>0</v>
      </c>
      <c r="T62" s="16">
        <v>0.123</v>
      </c>
      <c r="U62" s="16">
        <v>0</v>
      </c>
      <c r="V62" s="16"/>
      <c r="W62" s="16">
        <v>2.4619999999999997</v>
      </c>
    </row>
    <row r="63" spans="1:23" ht="12.75">
      <c r="A63" s="20">
        <v>52</v>
      </c>
      <c r="B63" s="19" t="s">
        <v>49</v>
      </c>
      <c r="C63" s="13">
        <v>37</v>
      </c>
      <c r="D63" s="21" t="s">
        <v>30</v>
      </c>
      <c r="E63" s="21"/>
      <c r="F63" s="16">
        <v>0.421</v>
      </c>
      <c r="G63" s="16">
        <v>0.154</v>
      </c>
      <c r="H63" s="16">
        <v>0.002</v>
      </c>
      <c r="I63" s="16">
        <v>0.156</v>
      </c>
      <c r="J63" s="16">
        <v>0</v>
      </c>
      <c r="K63" s="16">
        <v>0.092</v>
      </c>
      <c r="L63" s="16">
        <v>0.026</v>
      </c>
      <c r="M63" s="16">
        <v>0.038</v>
      </c>
      <c r="N63" s="16">
        <v>0.002</v>
      </c>
      <c r="O63" s="16">
        <v>0.003</v>
      </c>
      <c r="P63" s="16">
        <v>0.169</v>
      </c>
      <c r="Q63" s="16">
        <v>1.459</v>
      </c>
      <c r="R63" s="16">
        <v>0.002</v>
      </c>
      <c r="S63" s="16">
        <v>0</v>
      </c>
      <c r="T63" s="16">
        <v>0.131</v>
      </c>
      <c r="U63" s="16">
        <v>0</v>
      </c>
      <c r="V63" s="16"/>
      <c r="W63" s="16">
        <v>2.4989999999999997</v>
      </c>
    </row>
    <row r="64" spans="1:23" ht="12.75">
      <c r="A64" s="20">
        <v>53</v>
      </c>
      <c r="B64" s="19" t="s">
        <v>50</v>
      </c>
      <c r="C64" s="13">
        <v>27</v>
      </c>
      <c r="D64" s="21" t="s">
        <v>30</v>
      </c>
      <c r="E64" s="21"/>
      <c r="F64" s="16">
        <v>0.607</v>
      </c>
      <c r="G64" s="16">
        <v>0.309</v>
      </c>
      <c r="H64" s="16">
        <v>0.002</v>
      </c>
      <c r="I64" s="16">
        <v>0.156</v>
      </c>
      <c r="J64" s="16">
        <v>0</v>
      </c>
      <c r="K64" s="16">
        <v>0.092</v>
      </c>
      <c r="L64" s="16">
        <v>0.026</v>
      </c>
      <c r="M64" s="16">
        <v>0.038</v>
      </c>
      <c r="N64" s="16">
        <v>0.003</v>
      </c>
      <c r="O64" s="16">
        <v>0.003</v>
      </c>
      <c r="P64" s="16">
        <v>0.251</v>
      </c>
      <c r="Q64" s="16">
        <v>1.688</v>
      </c>
      <c r="R64" s="16">
        <v>0.003</v>
      </c>
      <c r="S64" s="16">
        <v>0</v>
      </c>
      <c r="T64" s="16">
        <v>0.232</v>
      </c>
      <c r="U64" s="16">
        <v>0</v>
      </c>
      <c r="V64" s="16"/>
      <c r="W64" s="16">
        <v>3.2539999999999996</v>
      </c>
    </row>
    <row r="65" spans="1:23" ht="12.75">
      <c r="A65" s="23">
        <v>54</v>
      </c>
      <c r="B65" s="29" t="s">
        <v>50</v>
      </c>
      <c r="C65" s="13">
        <v>28</v>
      </c>
      <c r="D65" s="30" t="s">
        <v>30</v>
      </c>
      <c r="E65" s="30"/>
      <c r="F65" s="16">
        <v>0.301</v>
      </c>
      <c r="G65" s="16">
        <v>0.192</v>
      </c>
      <c r="H65" s="16">
        <v>0.002</v>
      </c>
      <c r="I65" s="16">
        <v>0.156</v>
      </c>
      <c r="J65" s="16">
        <v>0</v>
      </c>
      <c r="K65" s="16">
        <v>0.092</v>
      </c>
      <c r="L65" s="16">
        <v>0.026</v>
      </c>
      <c r="M65" s="16">
        <v>0.038</v>
      </c>
      <c r="N65" s="16">
        <v>0.001</v>
      </c>
      <c r="O65" s="16">
        <v>0.002</v>
      </c>
      <c r="P65" s="16">
        <v>0.196</v>
      </c>
      <c r="Q65" s="16">
        <v>1.749</v>
      </c>
      <c r="R65" s="16">
        <v>0.002</v>
      </c>
      <c r="S65" s="16">
        <v>0</v>
      </c>
      <c r="T65" s="16">
        <v>0.175</v>
      </c>
      <c r="U65" s="16">
        <v>0</v>
      </c>
      <c r="V65" s="16"/>
      <c r="W65" s="16">
        <v>2.776</v>
      </c>
    </row>
    <row r="66" spans="1:23" ht="12.75">
      <c r="A66" s="13">
        <v>55</v>
      </c>
      <c r="B66" s="19" t="s">
        <v>50</v>
      </c>
      <c r="C66" s="13">
        <v>32</v>
      </c>
      <c r="D66" s="21" t="s">
        <v>30</v>
      </c>
      <c r="E66" s="21"/>
      <c r="F66" s="16">
        <v>0.307</v>
      </c>
      <c r="G66" s="16">
        <v>0.198</v>
      </c>
      <c r="H66" s="16">
        <v>0.002</v>
      </c>
      <c r="I66" s="16">
        <v>0.124</v>
      </c>
      <c r="J66" s="16">
        <v>0</v>
      </c>
      <c r="K66" s="16">
        <v>0.073</v>
      </c>
      <c r="L66" s="16">
        <v>0.021</v>
      </c>
      <c r="M66" s="16">
        <v>0.03</v>
      </c>
      <c r="N66" s="16">
        <v>0.002</v>
      </c>
      <c r="O66" s="16">
        <v>0.002</v>
      </c>
      <c r="P66" s="16">
        <v>0.137</v>
      </c>
      <c r="Q66" s="16">
        <v>1.312</v>
      </c>
      <c r="R66" s="16">
        <v>0.002</v>
      </c>
      <c r="S66" s="16">
        <v>0</v>
      </c>
      <c r="T66" s="16">
        <v>0.117</v>
      </c>
      <c r="U66" s="16">
        <v>0</v>
      </c>
      <c r="V66" s="16"/>
      <c r="W66" s="16">
        <v>2.203</v>
      </c>
    </row>
    <row r="67" spans="1:23" ht="12.75">
      <c r="A67" s="13">
        <v>56</v>
      </c>
      <c r="B67" s="19" t="s">
        <v>50</v>
      </c>
      <c r="C67" s="13">
        <v>34</v>
      </c>
      <c r="D67" s="21" t="s">
        <v>30</v>
      </c>
      <c r="E67" s="21"/>
      <c r="F67" s="16">
        <v>0.372</v>
      </c>
      <c r="G67" s="16">
        <v>0.159</v>
      </c>
      <c r="H67" s="16">
        <v>0.002</v>
      </c>
      <c r="I67" s="16">
        <v>0.156</v>
      </c>
      <c r="J67" s="16">
        <v>0</v>
      </c>
      <c r="K67" s="16">
        <v>0.092</v>
      </c>
      <c r="L67" s="16">
        <v>0.026</v>
      </c>
      <c r="M67" s="16">
        <v>0.038</v>
      </c>
      <c r="N67" s="16">
        <v>0.002</v>
      </c>
      <c r="O67" s="16">
        <v>0.002</v>
      </c>
      <c r="P67" s="16">
        <v>0.172</v>
      </c>
      <c r="Q67" s="16">
        <v>1.433</v>
      </c>
      <c r="R67" s="16">
        <v>0.002</v>
      </c>
      <c r="S67" s="16">
        <v>0</v>
      </c>
      <c r="T67" s="16">
        <v>0.159</v>
      </c>
      <c r="U67" s="16">
        <v>0</v>
      </c>
      <c r="V67" s="16"/>
      <c r="W67" s="16">
        <v>2.4589999999999996</v>
      </c>
    </row>
    <row r="68" spans="1:23" ht="12.75">
      <c r="A68" s="18">
        <v>57</v>
      </c>
      <c r="B68" s="29" t="s">
        <v>51</v>
      </c>
      <c r="C68" s="13">
        <v>181</v>
      </c>
      <c r="D68" s="30" t="s">
        <v>30</v>
      </c>
      <c r="E68" s="30"/>
      <c r="F68" s="16">
        <v>0.39</v>
      </c>
      <c r="G68" s="16">
        <v>0.208</v>
      </c>
      <c r="H68" s="16">
        <v>0.003</v>
      </c>
      <c r="I68" s="16">
        <v>0.156</v>
      </c>
      <c r="J68" s="16">
        <v>0</v>
      </c>
      <c r="K68" s="16">
        <v>0.092</v>
      </c>
      <c r="L68" s="16">
        <v>0.026</v>
      </c>
      <c r="M68" s="16">
        <v>0.038</v>
      </c>
      <c r="N68" s="16">
        <v>0.003</v>
      </c>
      <c r="O68" s="16">
        <v>0.004</v>
      </c>
      <c r="P68" s="16">
        <v>0.146</v>
      </c>
      <c r="Q68" s="16">
        <v>1.87</v>
      </c>
      <c r="R68" s="16">
        <v>0.002</v>
      </c>
      <c r="S68" s="16">
        <v>0</v>
      </c>
      <c r="T68" s="16">
        <v>0.124</v>
      </c>
      <c r="U68" s="16">
        <v>0</v>
      </c>
      <c r="V68" s="16"/>
      <c r="W68" s="16">
        <v>2.906</v>
      </c>
    </row>
    <row r="69" spans="1:23" ht="12.75">
      <c r="A69" s="20">
        <v>58</v>
      </c>
      <c r="B69" s="19" t="s">
        <v>42</v>
      </c>
      <c r="C69" s="13">
        <v>60</v>
      </c>
      <c r="D69" s="21" t="s">
        <v>30</v>
      </c>
      <c r="E69" s="21"/>
      <c r="F69" s="16">
        <v>0.156</v>
      </c>
      <c r="G69" s="16">
        <v>0.195</v>
      </c>
      <c r="H69" s="16">
        <v>0.005</v>
      </c>
      <c r="I69" s="16">
        <v>0.064</v>
      </c>
      <c r="J69" s="16">
        <v>0</v>
      </c>
      <c r="K69" s="16">
        <v>0</v>
      </c>
      <c r="L69" s="16">
        <v>0.026</v>
      </c>
      <c r="M69" s="16">
        <v>0.038</v>
      </c>
      <c r="N69" s="16">
        <v>0.006</v>
      </c>
      <c r="O69" s="16">
        <v>0.007</v>
      </c>
      <c r="P69" s="16">
        <v>0.134</v>
      </c>
      <c r="Q69" s="16">
        <v>1.299</v>
      </c>
      <c r="R69" s="16">
        <v>0.001</v>
      </c>
      <c r="S69" s="16">
        <v>0</v>
      </c>
      <c r="T69" s="16">
        <v>0.127</v>
      </c>
      <c r="U69" s="16">
        <v>0</v>
      </c>
      <c r="V69" s="16"/>
      <c r="W69" s="16">
        <v>1.9939999999999998</v>
      </c>
    </row>
    <row r="70" spans="1:23" ht="26.25">
      <c r="A70" s="20">
        <v>59</v>
      </c>
      <c r="B70" s="19" t="s">
        <v>29</v>
      </c>
      <c r="C70" s="13">
        <v>52</v>
      </c>
      <c r="D70" s="21"/>
      <c r="E70" s="21" t="s">
        <v>39</v>
      </c>
      <c r="F70" s="16">
        <v>0.311</v>
      </c>
      <c r="G70" s="16">
        <v>0.186</v>
      </c>
      <c r="H70" s="16">
        <v>0.004</v>
      </c>
      <c r="I70" s="16">
        <v>0.18</v>
      </c>
      <c r="J70" s="16">
        <v>0.024</v>
      </c>
      <c r="K70" s="16">
        <v>0.092</v>
      </c>
      <c r="L70" s="16">
        <v>0.026</v>
      </c>
      <c r="M70" s="16">
        <v>0.038</v>
      </c>
      <c r="N70" s="16">
        <v>0.004</v>
      </c>
      <c r="O70" s="16">
        <v>0.005</v>
      </c>
      <c r="P70" s="16">
        <v>0.019</v>
      </c>
      <c r="Q70" s="16">
        <v>1.658</v>
      </c>
      <c r="R70" s="16">
        <v>0.002</v>
      </c>
      <c r="S70" s="16">
        <v>0</v>
      </c>
      <c r="T70" s="16">
        <v>0.15</v>
      </c>
      <c r="U70" s="16">
        <v>0</v>
      </c>
      <c r="V70" s="16"/>
      <c r="W70" s="16">
        <v>2.5189999999999997</v>
      </c>
    </row>
    <row r="71" spans="1:23" ht="26.25">
      <c r="A71" s="23">
        <v>60</v>
      </c>
      <c r="B71" s="19" t="s">
        <v>52</v>
      </c>
      <c r="C71" s="13">
        <v>9</v>
      </c>
      <c r="D71" s="21"/>
      <c r="E71" s="21" t="s">
        <v>39</v>
      </c>
      <c r="F71" s="16">
        <v>0.616</v>
      </c>
      <c r="G71" s="16">
        <v>0.215</v>
      </c>
      <c r="H71" s="16">
        <v>0.004</v>
      </c>
      <c r="I71" s="16">
        <v>0.054</v>
      </c>
      <c r="J71" s="16">
        <v>0</v>
      </c>
      <c r="K71" s="16">
        <v>0</v>
      </c>
      <c r="L71" s="16">
        <v>0.022</v>
      </c>
      <c r="M71" s="16">
        <v>0.032</v>
      </c>
      <c r="N71" s="16">
        <v>0.004</v>
      </c>
      <c r="O71" s="16">
        <v>0.005</v>
      </c>
      <c r="P71" s="16">
        <v>0.086</v>
      </c>
      <c r="Q71" s="16">
        <v>1.456</v>
      </c>
      <c r="R71" s="16">
        <v>0.003</v>
      </c>
      <c r="S71" s="16">
        <v>0</v>
      </c>
      <c r="T71" s="16">
        <v>0.12</v>
      </c>
      <c r="U71" s="16">
        <v>0</v>
      </c>
      <c r="V71" s="16"/>
      <c r="W71" s="16">
        <v>2.563</v>
      </c>
    </row>
    <row r="72" spans="1:23" ht="12.75">
      <c r="A72" s="13">
        <v>61</v>
      </c>
      <c r="B72" s="19" t="s">
        <v>40</v>
      </c>
      <c r="C72" s="13">
        <v>42</v>
      </c>
      <c r="D72" s="21"/>
      <c r="E72" s="21" t="s">
        <v>39</v>
      </c>
      <c r="F72" s="16">
        <v>0.191</v>
      </c>
      <c r="G72" s="16">
        <v>0.106</v>
      </c>
      <c r="H72" s="16">
        <v>0.002</v>
      </c>
      <c r="I72" s="16">
        <v>0.061</v>
      </c>
      <c r="J72" s="16">
        <v>0</v>
      </c>
      <c r="K72" s="16">
        <v>0</v>
      </c>
      <c r="L72" s="16">
        <v>0.025</v>
      </c>
      <c r="M72" s="16">
        <v>0.036</v>
      </c>
      <c r="N72" s="16">
        <v>0.002</v>
      </c>
      <c r="O72" s="16">
        <v>0.002</v>
      </c>
      <c r="P72" s="16">
        <v>0.116</v>
      </c>
      <c r="Q72" s="16">
        <v>1.049</v>
      </c>
      <c r="R72" s="16">
        <v>0.001</v>
      </c>
      <c r="S72" s="16">
        <v>0</v>
      </c>
      <c r="T72" s="16">
        <v>0.127</v>
      </c>
      <c r="U72" s="16">
        <v>0</v>
      </c>
      <c r="V72" s="16"/>
      <c r="W72" s="16">
        <v>1.6569999999999998</v>
      </c>
    </row>
    <row r="73" spans="1:23" ht="12.75">
      <c r="A73" s="13">
        <v>62</v>
      </c>
      <c r="B73" s="19" t="s">
        <v>41</v>
      </c>
      <c r="C73" s="13">
        <v>1</v>
      </c>
      <c r="D73" s="21"/>
      <c r="E73" s="21" t="s">
        <v>39</v>
      </c>
      <c r="F73" s="16">
        <v>0.258</v>
      </c>
      <c r="G73" s="16">
        <v>0.192</v>
      </c>
      <c r="H73" s="16">
        <v>0.004</v>
      </c>
      <c r="I73" s="16">
        <v>0.064</v>
      </c>
      <c r="J73" s="16">
        <v>0</v>
      </c>
      <c r="K73" s="16">
        <v>0</v>
      </c>
      <c r="L73" s="16">
        <v>0.026</v>
      </c>
      <c r="M73" s="16">
        <v>0.038</v>
      </c>
      <c r="N73" s="16">
        <v>0.005</v>
      </c>
      <c r="O73" s="16">
        <v>0.005</v>
      </c>
      <c r="P73" s="16">
        <v>0.133</v>
      </c>
      <c r="Q73" s="16">
        <v>1.614</v>
      </c>
      <c r="R73" s="16">
        <v>0.001</v>
      </c>
      <c r="S73" s="16">
        <v>0</v>
      </c>
      <c r="T73" s="16">
        <v>0.195</v>
      </c>
      <c r="U73" s="16">
        <v>0</v>
      </c>
      <c r="V73" s="16"/>
      <c r="W73" s="16">
        <v>2.471</v>
      </c>
    </row>
    <row r="74" spans="1:23" ht="26.25">
      <c r="A74" s="18">
        <v>63</v>
      </c>
      <c r="B74" s="19" t="s">
        <v>29</v>
      </c>
      <c r="C74" s="13">
        <v>63</v>
      </c>
      <c r="D74" s="21"/>
      <c r="E74" s="21" t="s">
        <v>39</v>
      </c>
      <c r="F74" s="16">
        <v>0.21</v>
      </c>
      <c r="G74" s="16">
        <v>0.156</v>
      </c>
      <c r="H74" s="16">
        <v>0.005</v>
      </c>
      <c r="I74" s="16">
        <v>0.156</v>
      </c>
      <c r="J74" s="16">
        <v>0</v>
      </c>
      <c r="K74" s="16">
        <v>0.092</v>
      </c>
      <c r="L74" s="16">
        <v>0.026</v>
      </c>
      <c r="M74" s="16">
        <v>0.038</v>
      </c>
      <c r="N74" s="16">
        <v>0.006</v>
      </c>
      <c r="O74" s="16">
        <v>0.007</v>
      </c>
      <c r="P74" s="16">
        <v>0.134</v>
      </c>
      <c r="Q74" s="16">
        <v>1.39</v>
      </c>
      <c r="R74" s="16">
        <v>0.001</v>
      </c>
      <c r="S74" s="16">
        <v>0</v>
      </c>
      <c r="T74" s="16">
        <v>0.236</v>
      </c>
      <c r="U74" s="16">
        <v>0</v>
      </c>
      <c r="V74" s="16"/>
      <c r="W74" s="16">
        <v>2.301</v>
      </c>
    </row>
    <row r="75" spans="1:23" ht="12.75">
      <c r="A75" s="20">
        <v>64</v>
      </c>
      <c r="B75" s="19" t="s">
        <v>40</v>
      </c>
      <c r="C75" s="13">
        <v>52</v>
      </c>
      <c r="D75" s="21"/>
      <c r="E75" s="21" t="s">
        <v>39</v>
      </c>
      <c r="F75" s="16">
        <v>0.177</v>
      </c>
      <c r="G75" s="16">
        <v>0.113</v>
      </c>
      <c r="H75" s="16">
        <v>0.006</v>
      </c>
      <c r="I75" s="16">
        <v>0.156</v>
      </c>
      <c r="J75" s="16">
        <v>0</v>
      </c>
      <c r="K75" s="16">
        <v>0.092</v>
      </c>
      <c r="L75" s="16">
        <v>0.026</v>
      </c>
      <c r="M75" s="16">
        <v>0.038</v>
      </c>
      <c r="N75" s="16">
        <v>0.006</v>
      </c>
      <c r="O75" s="16">
        <v>0.007</v>
      </c>
      <c r="P75" s="16">
        <v>0.126</v>
      </c>
      <c r="Q75" s="16">
        <v>1.503</v>
      </c>
      <c r="R75" s="16">
        <v>0.001</v>
      </c>
      <c r="S75" s="16">
        <v>0</v>
      </c>
      <c r="T75" s="16">
        <v>0.156</v>
      </c>
      <c r="U75" s="16">
        <v>0</v>
      </c>
      <c r="V75" s="16"/>
      <c r="W75" s="16">
        <v>2.251</v>
      </c>
    </row>
    <row r="76" spans="1:23" ht="12.75">
      <c r="A76" s="20">
        <v>65</v>
      </c>
      <c r="B76" s="19" t="s">
        <v>53</v>
      </c>
      <c r="C76" s="13">
        <v>30</v>
      </c>
      <c r="D76" s="21"/>
      <c r="E76" s="21" t="s">
        <v>39</v>
      </c>
      <c r="F76" s="16">
        <v>0.14</v>
      </c>
      <c r="G76" s="16">
        <v>0.117</v>
      </c>
      <c r="H76" s="16">
        <v>0.003</v>
      </c>
      <c r="I76" s="16">
        <v>0.064</v>
      </c>
      <c r="J76" s="16">
        <v>0</v>
      </c>
      <c r="K76" s="16">
        <v>0</v>
      </c>
      <c r="L76" s="16">
        <v>0.026</v>
      </c>
      <c r="M76" s="16">
        <v>0.038</v>
      </c>
      <c r="N76" s="16">
        <v>0.003</v>
      </c>
      <c r="O76" s="16">
        <v>0.004</v>
      </c>
      <c r="P76" s="16">
        <v>0.136</v>
      </c>
      <c r="Q76" s="16">
        <v>1.682</v>
      </c>
      <c r="R76" s="16">
        <v>0.001</v>
      </c>
      <c r="S76" s="16">
        <v>0</v>
      </c>
      <c r="T76" s="16">
        <v>0.156</v>
      </c>
      <c r="U76" s="16">
        <v>0</v>
      </c>
      <c r="V76" s="16"/>
      <c r="W76" s="16">
        <v>2.306</v>
      </c>
    </row>
    <row r="77" spans="1:23" ht="12.75">
      <c r="A77" s="23">
        <v>66</v>
      </c>
      <c r="B77" s="19" t="s">
        <v>50</v>
      </c>
      <c r="C77" s="13">
        <v>26</v>
      </c>
      <c r="D77" s="21"/>
      <c r="E77" s="21" t="s">
        <v>39</v>
      </c>
      <c r="F77" s="16">
        <v>0.398</v>
      </c>
      <c r="G77" s="16">
        <v>0.106</v>
      </c>
      <c r="H77" s="16">
        <v>0.003</v>
      </c>
      <c r="I77" s="16">
        <v>0.156</v>
      </c>
      <c r="J77" s="16">
        <v>0</v>
      </c>
      <c r="K77" s="16">
        <v>0.092</v>
      </c>
      <c r="L77" s="16">
        <v>0.026</v>
      </c>
      <c r="M77" s="16">
        <v>0.038</v>
      </c>
      <c r="N77" s="16">
        <v>0.003</v>
      </c>
      <c r="O77" s="16">
        <v>0.004</v>
      </c>
      <c r="P77" s="16">
        <v>0.178</v>
      </c>
      <c r="Q77" s="16">
        <v>1.596</v>
      </c>
      <c r="R77" s="16">
        <v>0.002</v>
      </c>
      <c r="S77" s="16">
        <v>0</v>
      </c>
      <c r="T77" s="16">
        <v>0.16</v>
      </c>
      <c r="U77" s="16">
        <v>0</v>
      </c>
      <c r="V77" s="16"/>
      <c r="W77" s="16">
        <v>2.606</v>
      </c>
    </row>
    <row r="78" spans="1:23" ht="12.75">
      <c r="A78" s="13">
        <v>67</v>
      </c>
      <c r="B78" s="19" t="s">
        <v>45</v>
      </c>
      <c r="C78" s="13">
        <v>1</v>
      </c>
      <c r="D78" s="21"/>
      <c r="E78" s="21" t="s">
        <v>39</v>
      </c>
      <c r="F78" s="16">
        <v>0.357</v>
      </c>
      <c r="G78" s="16">
        <v>0.19</v>
      </c>
      <c r="H78" s="16">
        <v>0.003</v>
      </c>
      <c r="I78" s="16">
        <v>0.156</v>
      </c>
      <c r="J78" s="16">
        <v>0</v>
      </c>
      <c r="K78" s="16">
        <v>0.092</v>
      </c>
      <c r="L78" s="16">
        <v>0.026</v>
      </c>
      <c r="M78" s="16">
        <v>0.038</v>
      </c>
      <c r="N78" s="16">
        <v>0.003</v>
      </c>
      <c r="O78" s="16">
        <v>0.003</v>
      </c>
      <c r="P78" s="16">
        <v>0.154</v>
      </c>
      <c r="Q78" s="16">
        <v>2.062</v>
      </c>
      <c r="R78" s="16">
        <v>0.002</v>
      </c>
      <c r="S78" s="16">
        <v>0</v>
      </c>
      <c r="T78" s="16">
        <v>0.156</v>
      </c>
      <c r="U78" s="16">
        <v>0</v>
      </c>
      <c r="V78" s="16"/>
      <c r="W78" s="16">
        <v>3.086</v>
      </c>
    </row>
    <row r="79" spans="1:23" ht="12.75">
      <c r="A79" s="13">
        <v>68</v>
      </c>
      <c r="B79" s="31" t="s">
        <v>54</v>
      </c>
      <c r="C79" s="13">
        <v>14</v>
      </c>
      <c r="D79" s="21"/>
      <c r="E79" s="21" t="s">
        <v>39</v>
      </c>
      <c r="F79" s="16">
        <v>0.453</v>
      </c>
      <c r="G79" s="16">
        <v>0.218</v>
      </c>
      <c r="H79" s="16">
        <v>0.002</v>
      </c>
      <c r="I79" s="16">
        <v>0.156</v>
      </c>
      <c r="J79" s="16">
        <v>0</v>
      </c>
      <c r="K79" s="16">
        <v>0.092</v>
      </c>
      <c r="L79" s="16">
        <v>0.026</v>
      </c>
      <c r="M79" s="16">
        <v>0.038</v>
      </c>
      <c r="N79" s="16">
        <v>0.002</v>
      </c>
      <c r="O79" s="16">
        <v>0.003</v>
      </c>
      <c r="P79" s="16">
        <v>0.112</v>
      </c>
      <c r="Q79" s="16">
        <v>1.345</v>
      </c>
      <c r="R79" s="16">
        <v>0.002</v>
      </c>
      <c r="S79" s="16">
        <v>0</v>
      </c>
      <c r="T79" s="16">
        <v>0.103</v>
      </c>
      <c r="U79" s="16">
        <v>0</v>
      </c>
      <c r="V79" s="16"/>
      <c r="W79" s="16">
        <v>2.396</v>
      </c>
    </row>
    <row r="80" spans="1:23" ht="12.75">
      <c r="A80" s="18">
        <v>69</v>
      </c>
      <c r="B80" s="31" t="s">
        <v>55</v>
      </c>
      <c r="C80" s="13">
        <v>10</v>
      </c>
      <c r="D80" s="21" t="s">
        <v>30</v>
      </c>
      <c r="E80" s="21"/>
      <c r="F80" s="16">
        <v>0.724</v>
      </c>
      <c r="G80" s="16">
        <v>0.147</v>
      </c>
      <c r="H80" s="16">
        <v>0</v>
      </c>
      <c r="I80" s="16">
        <v>0.156</v>
      </c>
      <c r="J80" s="16">
        <v>0</v>
      </c>
      <c r="K80" s="16">
        <v>0.092</v>
      </c>
      <c r="L80" s="16">
        <v>0.026</v>
      </c>
      <c r="M80" s="16">
        <v>0.038</v>
      </c>
      <c r="N80" s="16">
        <v>0</v>
      </c>
      <c r="O80" s="16">
        <v>0</v>
      </c>
      <c r="P80" s="16">
        <v>0.121</v>
      </c>
      <c r="Q80" s="16">
        <v>1.141</v>
      </c>
      <c r="R80" s="16">
        <v>0.004</v>
      </c>
      <c r="S80" s="16">
        <v>0</v>
      </c>
      <c r="T80" s="16">
        <v>0.124</v>
      </c>
      <c r="U80" s="16">
        <v>0</v>
      </c>
      <c r="V80" s="16"/>
      <c r="W80" s="16">
        <v>2.417</v>
      </c>
    </row>
    <row r="81" spans="1:23" ht="12.75">
      <c r="A81" s="20">
        <v>70</v>
      </c>
      <c r="B81" s="31" t="s">
        <v>53</v>
      </c>
      <c r="C81" s="13">
        <v>50</v>
      </c>
      <c r="D81" s="21"/>
      <c r="E81" s="21" t="s">
        <v>39</v>
      </c>
      <c r="F81" s="16">
        <v>0.466</v>
      </c>
      <c r="G81" s="16">
        <v>0.146</v>
      </c>
      <c r="H81" s="16">
        <v>0.002</v>
      </c>
      <c r="I81" s="16">
        <v>0.064</v>
      </c>
      <c r="J81" s="16">
        <v>0</v>
      </c>
      <c r="K81" s="16">
        <v>0</v>
      </c>
      <c r="L81" s="16">
        <v>0.026</v>
      </c>
      <c r="M81" s="16">
        <v>0.038</v>
      </c>
      <c r="N81" s="16">
        <v>0.002</v>
      </c>
      <c r="O81" s="16">
        <v>0.003</v>
      </c>
      <c r="P81" s="16">
        <v>0.022</v>
      </c>
      <c r="Q81" s="16">
        <v>2.019</v>
      </c>
      <c r="R81" s="16">
        <v>0.002</v>
      </c>
      <c r="S81" s="16">
        <v>0</v>
      </c>
      <c r="T81" s="16">
        <v>0.342</v>
      </c>
      <c r="U81" s="16">
        <v>0</v>
      </c>
      <c r="V81" s="16"/>
      <c r="W81" s="16">
        <v>3.068</v>
      </c>
    </row>
    <row r="82" spans="1:23" ht="26.25">
      <c r="A82" s="20">
        <v>71</v>
      </c>
      <c r="B82" s="31" t="s">
        <v>52</v>
      </c>
      <c r="C82" s="13">
        <v>4</v>
      </c>
      <c r="D82" s="21"/>
      <c r="E82" s="21" t="s">
        <v>39</v>
      </c>
      <c r="F82" s="16">
        <v>0.149</v>
      </c>
      <c r="G82" s="16">
        <v>0.164</v>
      </c>
      <c r="H82" s="16">
        <v>0.002</v>
      </c>
      <c r="I82" s="16">
        <v>0.064</v>
      </c>
      <c r="J82" s="16">
        <v>0</v>
      </c>
      <c r="K82" s="16">
        <v>0</v>
      </c>
      <c r="L82" s="16">
        <v>0.026</v>
      </c>
      <c r="M82" s="16">
        <v>0.038</v>
      </c>
      <c r="N82" s="16">
        <v>0.002</v>
      </c>
      <c r="O82" s="16">
        <v>0.002</v>
      </c>
      <c r="P82" s="16">
        <v>0.096</v>
      </c>
      <c r="Q82" s="16">
        <v>1.774</v>
      </c>
      <c r="R82" s="16">
        <v>0.001</v>
      </c>
      <c r="S82" s="16">
        <v>0</v>
      </c>
      <c r="T82" s="16">
        <v>0.191</v>
      </c>
      <c r="U82" s="16">
        <v>0</v>
      </c>
      <c r="V82" s="16"/>
      <c r="W82" s="16">
        <v>2.445</v>
      </c>
    </row>
    <row r="83" spans="1:23" ht="26.25">
      <c r="A83" s="23">
        <v>72</v>
      </c>
      <c r="B83" s="31" t="s">
        <v>52</v>
      </c>
      <c r="C83" s="13">
        <v>6</v>
      </c>
      <c r="D83" s="21"/>
      <c r="E83" s="21" t="s">
        <v>39</v>
      </c>
      <c r="F83" s="16">
        <v>0.738</v>
      </c>
      <c r="G83" s="16">
        <v>0.127</v>
      </c>
      <c r="H83" s="16">
        <v>0.004</v>
      </c>
      <c r="I83" s="16">
        <v>0.064</v>
      </c>
      <c r="J83" s="16">
        <v>0</v>
      </c>
      <c r="K83" s="16">
        <v>0</v>
      </c>
      <c r="L83" s="16">
        <v>0.026</v>
      </c>
      <c r="M83" s="16">
        <v>0.038</v>
      </c>
      <c r="N83" s="16">
        <v>0.004</v>
      </c>
      <c r="O83" s="16">
        <v>0.005</v>
      </c>
      <c r="P83" s="16">
        <v>0.11</v>
      </c>
      <c r="Q83" s="16">
        <v>2.442</v>
      </c>
      <c r="R83" s="16">
        <v>0.004</v>
      </c>
      <c r="S83" s="16">
        <v>0</v>
      </c>
      <c r="T83" s="16">
        <v>0.168</v>
      </c>
      <c r="U83" s="16">
        <v>0</v>
      </c>
      <c r="V83" s="16"/>
      <c r="W83" s="16">
        <v>3.6660000000000004</v>
      </c>
    </row>
    <row r="84" spans="1:23" ht="12.75">
      <c r="A84" s="13">
        <v>73</v>
      </c>
      <c r="B84" s="31" t="s">
        <v>40</v>
      </c>
      <c r="C84" s="13">
        <v>61</v>
      </c>
      <c r="D84" s="21"/>
      <c r="E84" s="21" t="s">
        <v>39</v>
      </c>
      <c r="F84" s="16">
        <v>0.203</v>
      </c>
      <c r="G84" s="16">
        <v>0.132</v>
      </c>
      <c r="H84" s="16">
        <v>0.003</v>
      </c>
      <c r="I84" s="16">
        <v>0.156</v>
      </c>
      <c r="J84" s="16">
        <v>0</v>
      </c>
      <c r="K84" s="16">
        <v>0.092</v>
      </c>
      <c r="L84" s="16">
        <v>0.026</v>
      </c>
      <c r="M84" s="16">
        <v>0.038</v>
      </c>
      <c r="N84" s="16">
        <v>0.003</v>
      </c>
      <c r="O84" s="16">
        <v>0.004</v>
      </c>
      <c r="P84" s="16">
        <v>0.148</v>
      </c>
      <c r="Q84" s="16">
        <v>1.868</v>
      </c>
      <c r="R84" s="16">
        <v>0.001</v>
      </c>
      <c r="S84" s="16">
        <v>0</v>
      </c>
      <c r="T84" s="16">
        <v>0.183</v>
      </c>
      <c r="U84" s="16">
        <v>0</v>
      </c>
      <c r="V84" s="16"/>
      <c r="W84" s="16">
        <v>2.701</v>
      </c>
    </row>
    <row r="85" spans="1:23" ht="12.75">
      <c r="A85" s="13">
        <v>74</v>
      </c>
      <c r="B85" s="31" t="s">
        <v>40</v>
      </c>
      <c r="C85" s="13">
        <v>46</v>
      </c>
      <c r="D85" s="21"/>
      <c r="E85" s="21" t="s">
        <v>39</v>
      </c>
      <c r="F85" s="16">
        <v>0.135</v>
      </c>
      <c r="G85" s="16">
        <v>0.118</v>
      </c>
      <c r="H85" s="16">
        <v>0</v>
      </c>
      <c r="I85" s="16">
        <v>0.156</v>
      </c>
      <c r="J85" s="16">
        <v>0</v>
      </c>
      <c r="K85" s="16">
        <v>0.092</v>
      </c>
      <c r="L85" s="16">
        <v>0.026</v>
      </c>
      <c r="M85" s="16">
        <v>0.038</v>
      </c>
      <c r="N85" s="16">
        <v>0</v>
      </c>
      <c r="O85" s="16">
        <v>0</v>
      </c>
      <c r="P85" s="16">
        <v>0.122</v>
      </c>
      <c r="Q85" s="16">
        <v>2.684</v>
      </c>
      <c r="R85" s="16">
        <v>0.001</v>
      </c>
      <c r="S85" s="16">
        <v>0</v>
      </c>
      <c r="T85" s="16">
        <v>0.21</v>
      </c>
      <c r="U85" s="16">
        <v>0</v>
      </c>
      <c r="V85" s="16"/>
      <c r="W85" s="16">
        <v>3.426</v>
      </c>
    </row>
    <row r="86" spans="1:23" ht="12.75">
      <c r="A86" s="18">
        <v>75</v>
      </c>
      <c r="B86" s="31" t="s">
        <v>56</v>
      </c>
      <c r="C86" s="13">
        <v>16</v>
      </c>
      <c r="D86" s="21"/>
      <c r="E86" s="21" t="s">
        <v>39</v>
      </c>
      <c r="F86" s="16">
        <v>0.43</v>
      </c>
      <c r="G86" s="16">
        <v>0.119</v>
      </c>
      <c r="H86" s="16">
        <v>0.003</v>
      </c>
      <c r="I86" s="16">
        <v>0.156</v>
      </c>
      <c r="J86" s="16">
        <v>0</v>
      </c>
      <c r="K86" s="16">
        <v>0.092</v>
      </c>
      <c r="L86" s="16">
        <v>0.026</v>
      </c>
      <c r="M86" s="16">
        <v>0.038</v>
      </c>
      <c r="N86" s="16">
        <v>0.003</v>
      </c>
      <c r="O86" s="16">
        <v>0.004</v>
      </c>
      <c r="P86" s="16">
        <v>0.193</v>
      </c>
      <c r="Q86" s="16">
        <v>1.666</v>
      </c>
      <c r="R86" s="16">
        <v>0.002</v>
      </c>
      <c r="S86" s="16">
        <v>0</v>
      </c>
      <c r="T86" s="16">
        <v>0.16</v>
      </c>
      <c r="U86" s="16">
        <v>0</v>
      </c>
      <c r="V86" s="16"/>
      <c r="W86" s="16">
        <v>2.7359999999999998</v>
      </c>
    </row>
    <row r="87" spans="1:23" ht="12.75">
      <c r="A87" s="20">
        <v>76</v>
      </c>
      <c r="B87" s="31" t="s">
        <v>57</v>
      </c>
      <c r="C87" s="13">
        <v>20</v>
      </c>
      <c r="D87" s="21" t="s">
        <v>30</v>
      </c>
      <c r="E87" s="21"/>
      <c r="F87" s="16">
        <v>0.402</v>
      </c>
      <c r="G87" s="16">
        <v>0.12</v>
      </c>
      <c r="H87" s="16">
        <v>0.002</v>
      </c>
      <c r="I87" s="16">
        <v>0.156</v>
      </c>
      <c r="J87" s="16">
        <v>0</v>
      </c>
      <c r="K87" s="16">
        <v>0.092</v>
      </c>
      <c r="L87" s="16">
        <v>0.026</v>
      </c>
      <c r="M87" s="16">
        <v>0.038</v>
      </c>
      <c r="N87" s="16">
        <v>0.002</v>
      </c>
      <c r="O87" s="16">
        <v>0.003</v>
      </c>
      <c r="P87" s="16">
        <v>0.197</v>
      </c>
      <c r="Q87" s="16">
        <v>1.347</v>
      </c>
      <c r="R87" s="16">
        <v>0.002</v>
      </c>
      <c r="S87" s="16">
        <v>0</v>
      </c>
      <c r="T87" s="16">
        <v>0.184</v>
      </c>
      <c r="U87" s="16">
        <v>0</v>
      </c>
      <c r="V87" s="16"/>
      <c r="W87" s="16">
        <v>2.415</v>
      </c>
    </row>
    <row r="88" spans="1:23" ht="12.75">
      <c r="A88" s="20">
        <v>77</v>
      </c>
      <c r="B88" s="32" t="s">
        <v>58</v>
      </c>
      <c r="C88" s="13">
        <v>24</v>
      </c>
      <c r="D88" s="21"/>
      <c r="E88" s="21" t="s">
        <v>39</v>
      </c>
      <c r="F88" s="16">
        <v>0.287</v>
      </c>
      <c r="G88" s="16">
        <v>0.171</v>
      </c>
      <c r="H88" s="16">
        <v>0.002</v>
      </c>
      <c r="I88" s="16">
        <v>0.156</v>
      </c>
      <c r="J88" s="16">
        <v>0</v>
      </c>
      <c r="K88" s="16">
        <v>0.092</v>
      </c>
      <c r="L88" s="16">
        <v>0.026</v>
      </c>
      <c r="M88" s="16">
        <v>0.038</v>
      </c>
      <c r="N88" s="16">
        <v>0.002</v>
      </c>
      <c r="O88" s="16">
        <v>0.002</v>
      </c>
      <c r="P88" s="16">
        <v>0.127</v>
      </c>
      <c r="Q88" s="16">
        <v>1.595</v>
      </c>
      <c r="R88" s="16">
        <v>0.001</v>
      </c>
      <c r="S88" s="16">
        <v>0</v>
      </c>
      <c r="T88" s="16">
        <v>0.115</v>
      </c>
      <c r="U88" s="16">
        <v>0</v>
      </c>
      <c r="V88" s="16"/>
      <c r="W88" s="16">
        <v>2.458</v>
      </c>
    </row>
    <row r="89" spans="1:23" ht="12.75">
      <c r="A89" s="23">
        <v>78</v>
      </c>
      <c r="B89" s="19" t="s">
        <v>57</v>
      </c>
      <c r="C89" s="13">
        <v>26</v>
      </c>
      <c r="D89" s="21"/>
      <c r="E89" s="21" t="s">
        <v>39</v>
      </c>
      <c r="F89" s="16">
        <v>0.391</v>
      </c>
      <c r="G89" s="16">
        <v>0.173</v>
      </c>
      <c r="H89" s="16">
        <v>0.002</v>
      </c>
      <c r="I89" s="16">
        <v>0.156</v>
      </c>
      <c r="J89" s="16">
        <v>0</v>
      </c>
      <c r="K89" s="16">
        <v>0.092</v>
      </c>
      <c r="L89" s="16">
        <v>0.026</v>
      </c>
      <c r="M89" s="16">
        <v>0.038</v>
      </c>
      <c r="N89" s="16">
        <v>0.002</v>
      </c>
      <c r="O89" s="16">
        <v>0.002</v>
      </c>
      <c r="P89" s="16">
        <v>0.126</v>
      </c>
      <c r="Q89" s="16">
        <v>1.644</v>
      </c>
      <c r="R89" s="16">
        <v>0.002</v>
      </c>
      <c r="S89" s="16">
        <v>0</v>
      </c>
      <c r="T89" s="16">
        <v>0.102</v>
      </c>
      <c r="U89" s="16">
        <v>0</v>
      </c>
      <c r="V89" s="16"/>
      <c r="W89" s="16">
        <v>2.6</v>
      </c>
    </row>
    <row r="90" spans="1:23" ht="12.75">
      <c r="A90" s="13">
        <v>79</v>
      </c>
      <c r="B90" s="19" t="s">
        <v>50</v>
      </c>
      <c r="C90" s="13">
        <v>36</v>
      </c>
      <c r="D90" s="21"/>
      <c r="E90" s="21" t="s">
        <v>39</v>
      </c>
      <c r="F90" s="16">
        <v>0.536</v>
      </c>
      <c r="G90" s="16">
        <v>0.105</v>
      </c>
      <c r="H90" s="16">
        <v>0.004</v>
      </c>
      <c r="I90" s="16">
        <v>0.156</v>
      </c>
      <c r="J90" s="16">
        <v>0</v>
      </c>
      <c r="K90" s="16">
        <v>0.092</v>
      </c>
      <c r="L90" s="16">
        <v>0.026</v>
      </c>
      <c r="M90" s="16">
        <v>0.038</v>
      </c>
      <c r="N90" s="16">
        <v>0.005</v>
      </c>
      <c r="O90" s="16">
        <v>0.005</v>
      </c>
      <c r="P90" s="16">
        <v>0.17</v>
      </c>
      <c r="Q90" s="16">
        <v>1.958</v>
      </c>
      <c r="R90" s="16">
        <v>0.003</v>
      </c>
      <c r="S90" s="16">
        <v>0</v>
      </c>
      <c r="T90" s="16">
        <v>0.119</v>
      </c>
      <c r="U90" s="16">
        <v>0</v>
      </c>
      <c r="V90" s="16"/>
      <c r="W90" s="16">
        <v>3.061</v>
      </c>
    </row>
    <row r="91" spans="1:23" ht="12.75">
      <c r="A91" s="13">
        <v>80</v>
      </c>
      <c r="B91" s="19" t="s">
        <v>45</v>
      </c>
      <c r="C91" s="13">
        <v>3</v>
      </c>
      <c r="D91" s="21"/>
      <c r="E91" s="21" t="s">
        <v>39</v>
      </c>
      <c r="F91" s="16">
        <v>0.437</v>
      </c>
      <c r="G91" s="16">
        <v>0.206</v>
      </c>
      <c r="H91" s="16">
        <v>0.003</v>
      </c>
      <c r="I91" s="16">
        <v>0.156</v>
      </c>
      <c r="J91" s="16">
        <v>0</v>
      </c>
      <c r="K91" s="16">
        <v>0.092</v>
      </c>
      <c r="L91" s="16">
        <v>0.026</v>
      </c>
      <c r="M91" s="16">
        <v>0.038</v>
      </c>
      <c r="N91" s="16">
        <v>0.003</v>
      </c>
      <c r="O91" s="16">
        <v>0.004</v>
      </c>
      <c r="P91" s="16">
        <v>0.126</v>
      </c>
      <c r="Q91" s="16">
        <v>2.242</v>
      </c>
      <c r="R91" s="16">
        <v>0.002</v>
      </c>
      <c r="S91" s="16">
        <v>0</v>
      </c>
      <c r="T91" s="16">
        <v>0.121</v>
      </c>
      <c r="U91" s="16">
        <v>0</v>
      </c>
      <c r="V91" s="16"/>
      <c r="W91" s="16">
        <v>3.3</v>
      </c>
    </row>
    <row r="92" spans="1:23" ht="12.75">
      <c r="A92" s="18">
        <v>81</v>
      </c>
      <c r="B92" s="19" t="s">
        <v>45</v>
      </c>
      <c r="C92" s="13">
        <v>5</v>
      </c>
      <c r="D92" s="21"/>
      <c r="E92" s="21" t="s">
        <v>39</v>
      </c>
      <c r="F92" s="16">
        <v>0.497</v>
      </c>
      <c r="G92" s="16">
        <v>0.76</v>
      </c>
      <c r="H92" s="16">
        <v>0.003</v>
      </c>
      <c r="I92" s="16">
        <v>0.156</v>
      </c>
      <c r="J92" s="16">
        <v>0</v>
      </c>
      <c r="K92" s="16">
        <v>0.092</v>
      </c>
      <c r="L92" s="16">
        <v>0.026</v>
      </c>
      <c r="M92" s="16">
        <v>0.038</v>
      </c>
      <c r="N92" s="16">
        <v>0.003</v>
      </c>
      <c r="O92" s="16">
        <v>0.004</v>
      </c>
      <c r="P92" s="16">
        <v>0.13</v>
      </c>
      <c r="Q92" s="16">
        <v>2.141</v>
      </c>
      <c r="R92" s="16">
        <v>0.003</v>
      </c>
      <c r="S92" s="16">
        <v>0</v>
      </c>
      <c r="T92" s="16">
        <v>0.116</v>
      </c>
      <c r="U92" s="16">
        <v>0</v>
      </c>
      <c r="V92" s="16"/>
      <c r="W92" s="16">
        <v>3.813</v>
      </c>
    </row>
    <row r="93" spans="1:23" ht="12.75">
      <c r="A93" s="20">
        <v>82</v>
      </c>
      <c r="B93" s="19" t="s">
        <v>45</v>
      </c>
      <c r="C93" s="13">
        <v>7</v>
      </c>
      <c r="D93" s="21"/>
      <c r="E93" s="21" t="s">
        <v>39</v>
      </c>
      <c r="F93" s="16">
        <v>0.31</v>
      </c>
      <c r="G93" s="16">
        <v>0.557</v>
      </c>
      <c r="H93" s="16">
        <v>0.003</v>
      </c>
      <c r="I93" s="16">
        <v>0.156</v>
      </c>
      <c r="J93" s="16">
        <v>0</v>
      </c>
      <c r="K93" s="16">
        <v>0.092</v>
      </c>
      <c r="L93" s="16">
        <v>0.026</v>
      </c>
      <c r="M93" s="16">
        <v>0.038</v>
      </c>
      <c r="N93" s="16">
        <v>0.004</v>
      </c>
      <c r="O93" s="16">
        <v>0.004</v>
      </c>
      <c r="P93" s="16">
        <v>0.118</v>
      </c>
      <c r="Q93" s="16">
        <v>1.912</v>
      </c>
      <c r="R93" s="16">
        <v>0.002</v>
      </c>
      <c r="S93" s="16">
        <v>0</v>
      </c>
      <c r="T93" s="16">
        <v>0.126</v>
      </c>
      <c r="U93" s="16">
        <v>0</v>
      </c>
      <c r="V93" s="16"/>
      <c r="W93" s="16">
        <v>3.1919999999999997</v>
      </c>
    </row>
    <row r="94" spans="1:23" ht="12.75">
      <c r="A94" s="20">
        <v>83</v>
      </c>
      <c r="B94" s="19" t="s">
        <v>45</v>
      </c>
      <c r="C94" s="13">
        <v>10</v>
      </c>
      <c r="D94" s="21"/>
      <c r="E94" s="21" t="s">
        <v>39</v>
      </c>
      <c r="F94" s="16">
        <v>0.277</v>
      </c>
      <c r="G94" s="16">
        <v>0.478</v>
      </c>
      <c r="H94" s="16">
        <v>0.001</v>
      </c>
      <c r="I94" s="16">
        <v>0.152</v>
      </c>
      <c r="J94" s="16">
        <v>0</v>
      </c>
      <c r="K94" s="16">
        <v>0.09</v>
      </c>
      <c r="L94" s="16">
        <v>0.026</v>
      </c>
      <c r="M94" s="16">
        <v>0.037</v>
      </c>
      <c r="N94" s="16">
        <v>0.001</v>
      </c>
      <c r="O94" s="16">
        <v>0.002</v>
      </c>
      <c r="P94" s="16">
        <v>0.13</v>
      </c>
      <c r="Q94" s="16">
        <v>1.804</v>
      </c>
      <c r="R94" s="16">
        <v>0.001</v>
      </c>
      <c r="S94" s="16">
        <v>0</v>
      </c>
      <c r="T94" s="16">
        <v>0.128</v>
      </c>
      <c r="U94" s="16">
        <v>0</v>
      </c>
      <c r="V94" s="16"/>
      <c r="W94" s="16">
        <v>2.9739999999999998</v>
      </c>
    </row>
    <row r="95" spans="1:23" ht="12.75">
      <c r="A95" s="23">
        <v>84</v>
      </c>
      <c r="B95" s="19" t="s">
        <v>45</v>
      </c>
      <c r="C95" s="13">
        <v>12</v>
      </c>
      <c r="D95" s="21"/>
      <c r="E95" s="21" t="s">
        <v>39</v>
      </c>
      <c r="F95" s="16">
        <v>0.328</v>
      </c>
      <c r="G95" s="16">
        <v>0.533</v>
      </c>
      <c r="H95" s="16">
        <v>0.002</v>
      </c>
      <c r="I95" s="16">
        <v>0.156</v>
      </c>
      <c r="J95" s="16">
        <v>0</v>
      </c>
      <c r="K95" s="16">
        <v>0.092</v>
      </c>
      <c r="L95" s="16">
        <v>0.026</v>
      </c>
      <c r="M95" s="16">
        <v>0.038</v>
      </c>
      <c r="N95" s="16">
        <v>0.002</v>
      </c>
      <c r="O95" s="16">
        <v>0.003</v>
      </c>
      <c r="P95" s="16">
        <v>0.13</v>
      </c>
      <c r="Q95" s="16">
        <v>2.612</v>
      </c>
      <c r="R95" s="16">
        <v>0.002</v>
      </c>
      <c r="S95" s="16">
        <v>0</v>
      </c>
      <c r="T95" s="16">
        <v>0.128</v>
      </c>
      <c r="U95" s="16">
        <v>0</v>
      </c>
      <c r="V95" s="16"/>
      <c r="W95" s="16">
        <v>3.896</v>
      </c>
    </row>
    <row r="96" spans="1:23" ht="12.75">
      <c r="A96" s="13">
        <v>85</v>
      </c>
      <c r="B96" s="19" t="s">
        <v>59</v>
      </c>
      <c r="C96" s="13">
        <v>3</v>
      </c>
      <c r="D96" s="21"/>
      <c r="E96" s="21" t="s">
        <v>39</v>
      </c>
      <c r="F96" s="16">
        <v>0.323</v>
      </c>
      <c r="G96" s="16">
        <v>0.719</v>
      </c>
      <c r="H96" s="16">
        <v>0.001</v>
      </c>
      <c r="I96" s="16">
        <v>0.125</v>
      </c>
      <c r="J96" s="16">
        <v>0</v>
      </c>
      <c r="K96" s="16">
        <v>0.074</v>
      </c>
      <c r="L96" s="16">
        <v>0.021</v>
      </c>
      <c r="M96" s="16">
        <v>0.03</v>
      </c>
      <c r="N96" s="16">
        <v>0.001</v>
      </c>
      <c r="O96" s="16">
        <v>0.001</v>
      </c>
      <c r="P96" s="16">
        <v>0.106</v>
      </c>
      <c r="Q96" s="16">
        <v>1.991</v>
      </c>
      <c r="R96" s="16">
        <v>0.002</v>
      </c>
      <c r="S96" s="16">
        <v>0</v>
      </c>
      <c r="T96" s="16">
        <v>0.107</v>
      </c>
      <c r="U96" s="16">
        <v>0</v>
      </c>
      <c r="V96" s="16"/>
      <c r="W96" s="16">
        <v>3.376</v>
      </c>
    </row>
    <row r="97" spans="1:23" ht="12.75">
      <c r="A97" s="13">
        <v>86</v>
      </c>
      <c r="B97" s="19" t="s">
        <v>59</v>
      </c>
      <c r="C97" s="13">
        <v>4</v>
      </c>
      <c r="D97" s="21"/>
      <c r="E97" s="21" t="s">
        <v>39</v>
      </c>
      <c r="F97" s="16">
        <v>0.392</v>
      </c>
      <c r="G97" s="16">
        <v>0.843</v>
      </c>
      <c r="H97" s="16">
        <v>0.003</v>
      </c>
      <c r="I97" s="16">
        <v>0.156</v>
      </c>
      <c r="J97" s="16">
        <v>0</v>
      </c>
      <c r="K97" s="16">
        <v>0.092</v>
      </c>
      <c r="L97" s="16">
        <v>0.026</v>
      </c>
      <c r="M97" s="16">
        <v>0.038</v>
      </c>
      <c r="N97" s="16">
        <v>0.004</v>
      </c>
      <c r="O97" s="16">
        <v>0.004</v>
      </c>
      <c r="P97" s="16">
        <v>0.128</v>
      </c>
      <c r="Q97" s="16">
        <v>1.86</v>
      </c>
      <c r="R97" s="16">
        <v>0.002</v>
      </c>
      <c r="S97" s="16">
        <v>0</v>
      </c>
      <c r="T97" s="16">
        <v>0.124</v>
      </c>
      <c r="U97" s="16">
        <v>0</v>
      </c>
      <c r="V97" s="16"/>
      <c r="W97" s="16">
        <v>3.5159999999999996</v>
      </c>
    </row>
    <row r="98" spans="1:23" ht="12.75">
      <c r="A98" s="18">
        <v>87</v>
      </c>
      <c r="B98" s="19" t="s">
        <v>59</v>
      </c>
      <c r="C98" s="13">
        <v>10</v>
      </c>
      <c r="D98" s="21"/>
      <c r="E98" s="21" t="s">
        <v>39</v>
      </c>
      <c r="F98" s="16">
        <v>0.36</v>
      </c>
      <c r="G98" s="16">
        <v>0.472</v>
      </c>
      <c r="H98" s="16">
        <v>0.003</v>
      </c>
      <c r="I98" s="16">
        <v>0.151</v>
      </c>
      <c r="J98" s="16">
        <v>0</v>
      </c>
      <c r="K98" s="16">
        <v>0.089</v>
      </c>
      <c r="L98" s="16">
        <v>0.025</v>
      </c>
      <c r="M98" s="16">
        <v>0.037</v>
      </c>
      <c r="N98" s="16">
        <v>0.003</v>
      </c>
      <c r="O98" s="16">
        <v>0.003</v>
      </c>
      <c r="P98" s="16">
        <v>0.145</v>
      </c>
      <c r="Q98" s="16">
        <v>1.896</v>
      </c>
      <c r="R98" s="16">
        <v>0.002</v>
      </c>
      <c r="S98" s="16">
        <v>0</v>
      </c>
      <c r="T98" s="16">
        <v>0.094</v>
      </c>
      <c r="U98" s="16">
        <v>0</v>
      </c>
      <c r="V98" s="16"/>
      <c r="W98" s="16">
        <v>3.1289999999999996</v>
      </c>
    </row>
    <row r="99" spans="1:23" ht="12.75">
      <c r="A99" s="20">
        <v>88</v>
      </c>
      <c r="B99" s="19" t="s">
        <v>59</v>
      </c>
      <c r="C99" s="13">
        <v>11</v>
      </c>
      <c r="D99" s="21"/>
      <c r="E99" s="21" t="s">
        <v>39</v>
      </c>
      <c r="F99" s="16">
        <v>0.315</v>
      </c>
      <c r="G99" s="16">
        <v>0.713</v>
      </c>
      <c r="H99" s="16">
        <v>0.005</v>
      </c>
      <c r="I99" s="16">
        <v>0.156</v>
      </c>
      <c r="J99" s="16">
        <v>0</v>
      </c>
      <c r="K99" s="16">
        <v>0.092</v>
      </c>
      <c r="L99" s="16">
        <v>0.026</v>
      </c>
      <c r="M99" s="16">
        <v>0.038</v>
      </c>
      <c r="N99" s="16">
        <v>0.005</v>
      </c>
      <c r="O99" s="16">
        <v>0.006</v>
      </c>
      <c r="P99" s="16">
        <v>0.133</v>
      </c>
      <c r="Q99" s="16">
        <v>1.441</v>
      </c>
      <c r="R99" s="16">
        <v>0.002</v>
      </c>
      <c r="S99" s="16">
        <v>0</v>
      </c>
      <c r="T99" s="16">
        <v>0.142</v>
      </c>
      <c r="U99" s="16">
        <v>0</v>
      </c>
      <c r="V99" s="16"/>
      <c r="W99" s="16">
        <v>2.9179999999999997</v>
      </c>
    </row>
    <row r="100" spans="1:23" ht="12.75">
      <c r="A100" s="20">
        <v>89</v>
      </c>
      <c r="B100" s="19" t="s">
        <v>59</v>
      </c>
      <c r="C100" s="13">
        <v>13</v>
      </c>
      <c r="D100" s="21"/>
      <c r="E100" s="21" t="s">
        <v>39</v>
      </c>
      <c r="F100" s="16">
        <v>0.315</v>
      </c>
      <c r="G100" s="16">
        <v>0.732</v>
      </c>
      <c r="H100" s="16">
        <v>0.005</v>
      </c>
      <c r="I100" s="16">
        <v>0.156</v>
      </c>
      <c r="J100" s="16">
        <v>0</v>
      </c>
      <c r="K100" s="16">
        <v>0.092</v>
      </c>
      <c r="L100" s="16">
        <v>0.026</v>
      </c>
      <c r="M100" s="16">
        <v>0.038</v>
      </c>
      <c r="N100" s="16">
        <v>0.005</v>
      </c>
      <c r="O100" s="16">
        <v>0.006</v>
      </c>
      <c r="P100" s="16">
        <v>0.133</v>
      </c>
      <c r="Q100" s="16">
        <v>2.339</v>
      </c>
      <c r="R100" s="16">
        <v>0.002</v>
      </c>
      <c r="S100" s="16">
        <v>0</v>
      </c>
      <c r="T100" s="16">
        <v>0.142</v>
      </c>
      <c r="U100" s="16">
        <v>0</v>
      </c>
      <c r="V100" s="16"/>
      <c r="W100" s="16">
        <v>3.835</v>
      </c>
    </row>
    <row r="101" spans="1:23" ht="12.75">
      <c r="A101" s="23">
        <v>90</v>
      </c>
      <c r="B101" s="19" t="s">
        <v>59</v>
      </c>
      <c r="C101" s="13">
        <v>14</v>
      </c>
      <c r="D101" s="21"/>
      <c r="E101" s="21" t="s">
        <v>39</v>
      </c>
      <c r="F101" s="16">
        <v>0.439</v>
      </c>
      <c r="G101" s="16">
        <v>0.625</v>
      </c>
      <c r="H101" s="16">
        <v>0.002</v>
      </c>
      <c r="I101" s="16">
        <v>0.156</v>
      </c>
      <c r="J101" s="16">
        <v>0</v>
      </c>
      <c r="K101" s="16">
        <v>0.092</v>
      </c>
      <c r="L101" s="16">
        <v>0.026</v>
      </c>
      <c r="M101" s="16">
        <v>0.038</v>
      </c>
      <c r="N101" s="16">
        <v>0.002</v>
      </c>
      <c r="O101" s="16">
        <v>0.003</v>
      </c>
      <c r="P101" s="16">
        <v>0.152</v>
      </c>
      <c r="Q101" s="16">
        <v>2.455</v>
      </c>
      <c r="R101" s="16">
        <v>0.002</v>
      </c>
      <c r="S101" s="16">
        <v>0</v>
      </c>
      <c r="T101" s="16">
        <v>0.137</v>
      </c>
      <c r="U101" s="16">
        <v>0</v>
      </c>
      <c r="V101" s="16"/>
      <c r="W101" s="16">
        <v>3.9729999999999994</v>
      </c>
    </row>
    <row r="102" spans="1:23" ht="12.75">
      <c r="A102" s="13">
        <v>91</v>
      </c>
      <c r="B102" s="19" t="s">
        <v>59</v>
      </c>
      <c r="C102" s="13">
        <v>15</v>
      </c>
      <c r="D102" s="21"/>
      <c r="E102" s="21" t="s">
        <v>39</v>
      </c>
      <c r="F102" s="16">
        <v>0.314</v>
      </c>
      <c r="G102" s="16">
        <v>0.757</v>
      </c>
      <c r="H102" s="16">
        <v>0</v>
      </c>
      <c r="I102" s="16">
        <v>0.156</v>
      </c>
      <c r="J102" s="16">
        <v>0</v>
      </c>
      <c r="K102" s="16">
        <v>0.092</v>
      </c>
      <c r="L102" s="16">
        <v>0.026</v>
      </c>
      <c r="M102" s="16">
        <v>0.038</v>
      </c>
      <c r="N102" s="25">
        <v>0</v>
      </c>
      <c r="O102" s="25">
        <v>0</v>
      </c>
      <c r="P102" s="16">
        <v>0.133</v>
      </c>
      <c r="Q102" s="16">
        <v>2.233</v>
      </c>
      <c r="R102" s="16">
        <v>0.002</v>
      </c>
      <c r="S102" s="16">
        <v>0</v>
      </c>
      <c r="T102" s="16">
        <v>0.124</v>
      </c>
      <c r="U102" s="16">
        <v>0</v>
      </c>
      <c r="V102" s="16"/>
      <c r="W102" s="16">
        <v>3.719</v>
      </c>
    </row>
    <row r="103" spans="1:23" ht="12.75">
      <c r="A103" s="13">
        <v>92</v>
      </c>
      <c r="B103" s="19" t="s">
        <v>49</v>
      </c>
      <c r="C103" s="13">
        <v>38</v>
      </c>
      <c r="D103" s="21" t="s">
        <v>30</v>
      </c>
      <c r="E103" s="21"/>
      <c r="F103" s="16">
        <v>0.517</v>
      </c>
      <c r="G103" s="16">
        <v>0.353</v>
      </c>
      <c r="H103" s="16">
        <v>0.003</v>
      </c>
      <c r="I103" s="16">
        <v>0.156</v>
      </c>
      <c r="J103" s="16">
        <v>0</v>
      </c>
      <c r="K103" s="16">
        <v>0.092</v>
      </c>
      <c r="L103" s="16">
        <v>0.026</v>
      </c>
      <c r="M103" s="16">
        <v>0.038</v>
      </c>
      <c r="N103" s="16">
        <v>0.003</v>
      </c>
      <c r="O103" s="16">
        <v>0.004</v>
      </c>
      <c r="P103" s="16">
        <v>0.17</v>
      </c>
      <c r="Q103" s="16">
        <v>1.495</v>
      </c>
      <c r="R103" s="16">
        <v>0.003</v>
      </c>
      <c r="S103" s="16">
        <v>0</v>
      </c>
      <c r="T103" s="16">
        <v>0.164</v>
      </c>
      <c r="U103" s="16">
        <v>0</v>
      </c>
      <c r="V103" s="16"/>
      <c r="W103" s="16">
        <v>2.868</v>
      </c>
    </row>
    <row r="104" spans="1:23" ht="12.75">
      <c r="A104" s="18">
        <v>93</v>
      </c>
      <c r="B104" s="19" t="s">
        <v>49</v>
      </c>
      <c r="C104" s="13">
        <v>40</v>
      </c>
      <c r="D104" s="21" t="s">
        <v>30</v>
      </c>
      <c r="E104" s="21"/>
      <c r="F104" s="10">
        <v>0.254</v>
      </c>
      <c r="G104" s="10">
        <v>0.349</v>
      </c>
      <c r="H104" s="10">
        <v>0.003</v>
      </c>
      <c r="I104" s="16">
        <v>0.156</v>
      </c>
      <c r="J104" s="10">
        <v>0</v>
      </c>
      <c r="K104" s="10">
        <v>0.092</v>
      </c>
      <c r="L104" s="10">
        <v>0.026</v>
      </c>
      <c r="M104" s="10">
        <v>0.038</v>
      </c>
      <c r="N104" s="16">
        <v>0.003</v>
      </c>
      <c r="O104" s="16">
        <v>0.004</v>
      </c>
      <c r="P104" s="16">
        <v>0.169</v>
      </c>
      <c r="Q104" s="16">
        <v>1.487</v>
      </c>
      <c r="R104" s="16">
        <v>0.001</v>
      </c>
      <c r="S104" s="16">
        <v>0</v>
      </c>
      <c r="T104" s="16">
        <v>0.163</v>
      </c>
      <c r="U104" s="16">
        <v>0</v>
      </c>
      <c r="V104" s="16"/>
      <c r="W104" s="16">
        <v>2.589</v>
      </c>
    </row>
    <row r="105" spans="1:23" ht="12.75">
      <c r="A105" s="20">
        <v>94</v>
      </c>
      <c r="B105" s="29" t="s">
        <v>60</v>
      </c>
      <c r="C105" s="13">
        <v>52</v>
      </c>
      <c r="D105" s="30"/>
      <c r="E105" s="30" t="s">
        <v>39</v>
      </c>
      <c r="F105" s="16">
        <v>0.088</v>
      </c>
      <c r="G105" s="16">
        <v>0.711</v>
      </c>
      <c r="H105" s="16">
        <v>0.005</v>
      </c>
      <c r="I105" s="16">
        <v>0.064</v>
      </c>
      <c r="J105" s="16">
        <v>0</v>
      </c>
      <c r="K105" s="16">
        <v>0</v>
      </c>
      <c r="L105" s="16">
        <v>0.026</v>
      </c>
      <c r="M105" s="16">
        <v>0.038</v>
      </c>
      <c r="N105" s="16">
        <v>0.005</v>
      </c>
      <c r="O105" s="16">
        <v>0.006</v>
      </c>
      <c r="P105" s="16">
        <v>0.115</v>
      </c>
      <c r="Q105" s="16">
        <v>1.928</v>
      </c>
      <c r="R105" s="16">
        <v>0</v>
      </c>
      <c r="S105" s="16">
        <v>0</v>
      </c>
      <c r="T105" s="16">
        <v>0.201</v>
      </c>
      <c r="U105" s="16">
        <v>0</v>
      </c>
      <c r="V105" s="16"/>
      <c r="W105" s="16">
        <v>3.1229999999999998</v>
      </c>
    </row>
    <row r="106" spans="1:23" ht="12.75">
      <c r="A106" s="20">
        <v>95</v>
      </c>
      <c r="B106" s="29" t="s">
        <v>58</v>
      </c>
      <c r="C106" s="13">
        <v>29</v>
      </c>
      <c r="D106" s="30"/>
      <c r="E106" s="30" t="s">
        <v>39</v>
      </c>
      <c r="F106" s="16">
        <v>0.671</v>
      </c>
      <c r="G106" s="16">
        <v>0.702</v>
      </c>
      <c r="H106" s="16">
        <v>0.007</v>
      </c>
      <c r="I106" s="16">
        <v>0.064</v>
      </c>
      <c r="J106" s="16">
        <v>0</v>
      </c>
      <c r="K106" s="16">
        <v>0</v>
      </c>
      <c r="L106" s="16">
        <v>0.026</v>
      </c>
      <c r="M106" s="16">
        <v>0.038</v>
      </c>
      <c r="N106" s="16">
        <v>0.008</v>
      </c>
      <c r="O106" s="16">
        <v>0.009</v>
      </c>
      <c r="P106" s="16">
        <v>0.119</v>
      </c>
      <c r="Q106" s="16">
        <v>2.032</v>
      </c>
      <c r="R106" s="16">
        <v>0.003</v>
      </c>
      <c r="S106" s="16">
        <v>0</v>
      </c>
      <c r="T106" s="16">
        <v>0.147</v>
      </c>
      <c r="U106" s="16">
        <v>0</v>
      </c>
      <c r="V106" s="16"/>
      <c r="W106" s="16">
        <v>3.762</v>
      </c>
    </row>
    <row r="107" spans="1:23" ht="12.75">
      <c r="A107" s="23">
        <v>96</v>
      </c>
      <c r="B107" s="29" t="s">
        <v>61</v>
      </c>
      <c r="C107" s="13">
        <v>5</v>
      </c>
      <c r="D107" s="30"/>
      <c r="E107" s="30" t="s">
        <v>39</v>
      </c>
      <c r="F107" s="16">
        <v>0.185</v>
      </c>
      <c r="G107" s="16">
        <v>0.313</v>
      </c>
      <c r="H107" s="16">
        <v>0.001</v>
      </c>
      <c r="I107" s="16">
        <v>0.156</v>
      </c>
      <c r="J107" s="16">
        <v>0</v>
      </c>
      <c r="K107" s="16">
        <v>0.092</v>
      </c>
      <c r="L107" s="16">
        <v>0.026</v>
      </c>
      <c r="M107" s="16">
        <v>0.038</v>
      </c>
      <c r="N107" s="16">
        <v>0.001</v>
      </c>
      <c r="O107" s="16">
        <v>0.001</v>
      </c>
      <c r="P107" s="16">
        <v>0.164</v>
      </c>
      <c r="Q107" s="16">
        <v>1.305</v>
      </c>
      <c r="R107" s="16">
        <v>0.001</v>
      </c>
      <c r="S107" s="16">
        <v>0</v>
      </c>
      <c r="T107" s="16">
        <v>0.118</v>
      </c>
      <c r="U107" s="16">
        <v>0</v>
      </c>
      <c r="V107" s="16"/>
      <c r="W107" s="16">
        <v>2.245</v>
      </c>
    </row>
    <row r="108" spans="1:23" ht="12.75">
      <c r="A108" s="13">
        <v>97</v>
      </c>
      <c r="B108" s="29" t="s">
        <v>62</v>
      </c>
      <c r="C108" s="13">
        <v>13</v>
      </c>
      <c r="D108" s="30"/>
      <c r="E108" s="30" t="s">
        <v>39</v>
      </c>
      <c r="F108" s="16">
        <v>0.55</v>
      </c>
      <c r="G108" s="16">
        <v>0.537</v>
      </c>
      <c r="H108" s="16">
        <v>0</v>
      </c>
      <c r="I108" s="16">
        <v>0.156</v>
      </c>
      <c r="J108" s="16">
        <v>0</v>
      </c>
      <c r="K108" s="16">
        <v>0.092</v>
      </c>
      <c r="L108" s="16">
        <v>0.026</v>
      </c>
      <c r="M108" s="16">
        <v>0.038</v>
      </c>
      <c r="N108" s="16">
        <v>0</v>
      </c>
      <c r="O108" s="16">
        <v>0</v>
      </c>
      <c r="P108" s="16">
        <v>0.16</v>
      </c>
      <c r="Q108" s="16">
        <v>1.507</v>
      </c>
      <c r="R108" s="16">
        <v>0.003</v>
      </c>
      <c r="S108" s="16">
        <v>0</v>
      </c>
      <c r="T108" s="16">
        <v>0.12</v>
      </c>
      <c r="U108" s="16">
        <v>0</v>
      </c>
      <c r="V108" s="16"/>
      <c r="W108" s="16">
        <v>3.0330000000000004</v>
      </c>
    </row>
    <row r="109" spans="1:23" ht="12.75">
      <c r="A109" s="13">
        <v>98</v>
      </c>
      <c r="B109" s="29" t="s">
        <v>63</v>
      </c>
      <c r="C109" s="13">
        <v>16</v>
      </c>
      <c r="D109" s="30"/>
      <c r="E109" s="30" t="s">
        <v>39</v>
      </c>
      <c r="F109" s="16">
        <v>0.386</v>
      </c>
      <c r="G109" s="16">
        <v>0.501</v>
      </c>
      <c r="H109" s="16">
        <v>0</v>
      </c>
      <c r="I109" s="16">
        <v>0.156</v>
      </c>
      <c r="J109" s="16">
        <v>0</v>
      </c>
      <c r="K109" s="16">
        <v>0.092</v>
      </c>
      <c r="L109" s="16">
        <v>0.026</v>
      </c>
      <c r="M109" s="16">
        <v>0.038</v>
      </c>
      <c r="N109" s="16">
        <v>0</v>
      </c>
      <c r="O109" s="16">
        <v>0</v>
      </c>
      <c r="P109" s="16">
        <v>0.137</v>
      </c>
      <c r="Q109" s="16">
        <v>3.097</v>
      </c>
      <c r="R109" s="16">
        <v>0.002</v>
      </c>
      <c r="S109" s="16">
        <v>0</v>
      </c>
      <c r="T109" s="16">
        <v>0.131</v>
      </c>
      <c r="U109" s="16">
        <v>0</v>
      </c>
      <c r="V109" s="16"/>
      <c r="W109" s="16">
        <v>4.41</v>
      </c>
    </row>
    <row r="110" spans="1:23" ht="12.75">
      <c r="A110" s="18">
        <v>99</v>
      </c>
      <c r="B110" s="29" t="s">
        <v>62</v>
      </c>
      <c r="C110" s="13">
        <v>17</v>
      </c>
      <c r="D110" s="30"/>
      <c r="E110" s="30" t="s">
        <v>39</v>
      </c>
      <c r="F110" s="16">
        <v>0.403</v>
      </c>
      <c r="G110" s="16">
        <v>0.411</v>
      </c>
      <c r="H110" s="16">
        <v>0.002</v>
      </c>
      <c r="I110" s="16">
        <v>0.156</v>
      </c>
      <c r="J110" s="16">
        <v>0</v>
      </c>
      <c r="K110" s="16">
        <v>0.092</v>
      </c>
      <c r="L110" s="16">
        <v>0.026</v>
      </c>
      <c r="M110" s="16">
        <v>0.038</v>
      </c>
      <c r="N110" s="16">
        <v>0.002</v>
      </c>
      <c r="O110" s="16">
        <v>0.003</v>
      </c>
      <c r="P110" s="16">
        <v>0.134</v>
      </c>
      <c r="Q110" s="16">
        <v>3.114</v>
      </c>
      <c r="R110" s="16">
        <v>0.002</v>
      </c>
      <c r="S110" s="16">
        <v>0</v>
      </c>
      <c r="T110" s="16">
        <v>0.122</v>
      </c>
      <c r="U110" s="16">
        <v>0</v>
      </c>
      <c r="V110" s="16"/>
      <c r="W110" s="16">
        <v>4.348999999999999</v>
      </c>
    </row>
    <row r="111" spans="1:23" ht="12.75">
      <c r="A111" s="20">
        <v>100</v>
      </c>
      <c r="B111" s="29" t="s">
        <v>62</v>
      </c>
      <c r="C111" s="13">
        <v>18</v>
      </c>
      <c r="D111" s="30"/>
      <c r="E111" s="30" t="s">
        <v>39</v>
      </c>
      <c r="F111" s="16">
        <v>0.609</v>
      </c>
      <c r="G111" s="16">
        <v>0.493</v>
      </c>
      <c r="H111" s="16">
        <v>0</v>
      </c>
      <c r="I111" s="16">
        <v>0.156</v>
      </c>
      <c r="J111" s="16">
        <v>0</v>
      </c>
      <c r="K111" s="16">
        <v>0.092</v>
      </c>
      <c r="L111" s="16">
        <v>0.026</v>
      </c>
      <c r="M111" s="16">
        <v>0.038</v>
      </c>
      <c r="N111" s="16">
        <v>0</v>
      </c>
      <c r="O111" s="16">
        <v>0</v>
      </c>
      <c r="P111" s="16">
        <v>0.145</v>
      </c>
      <c r="Q111" s="16">
        <v>1.439</v>
      </c>
      <c r="R111" s="16">
        <v>0.003</v>
      </c>
      <c r="S111" s="16">
        <v>0</v>
      </c>
      <c r="T111" s="16">
        <v>0.164</v>
      </c>
      <c r="U111" s="16">
        <v>0</v>
      </c>
      <c r="V111" s="16"/>
      <c r="W111" s="16">
        <v>3.009</v>
      </c>
    </row>
    <row r="112" spans="1:23" ht="12.75">
      <c r="A112" s="20">
        <v>101</v>
      </c>
      <c r="B112" s="29" t="s">
        <v>62</v>
      </c>
      <c r="C112" s="13">
        <v>20</v>
      </c>
      <c r="D112" s="30"/>
      <c r="E112" s="30" t="s">
        <v>39</v>
      </c>
      <c r="F112" s="16">
        <v>0.363</v>
      </c>
      <c r="G112" s="16">
        <v>0.501</v>
      </c>
      <c r="H112" s="16">
        <v>0</v>
      </c>
      <c r="I112" s="16">
        <v>0.064</v>
      </c>
      <c r="J112" s="16">
        <v>0</v>
      </c>
      <c r="K112" s="16">
        <v>0</v>
      </c>
      <c r="L112" s="16">
        <v>0.026</v>
      </c>
      <c r="M112" s="16">
        <v>0.038</v>
      </c>
      <c r="N112" s="10">
        <v>0</v>
      </c>
      <c r="O112" s="16">
        <v>0</v>
      </c>
      <c r="P112" s="16">
        <v>0.149</v>
      </c>
      <c r="Q112" s="16">
        <v>1.171</v>
      </c>
      <c r="R112" s="16">
        <v>0.002</v>
      </c>
      <c r="S112" s="16">
        <v>0</v>
      </c>
      <c r="T112" s="16">
        <v>0.138</v>
      </c>
      <c r="U112" s="16">
        <v>0</v>
      </c>
      <c r="V112" s="16"/>
      <c r="W112" s="16">
        <v>2.388</v>
      </c>
    </row>
    <row r="113" spans="1:23" ht="12.75">
      <c r="A113" s="23">
        <v>102</v>
      </c>
      <c r="B113" s="29" t="s">
        <v>62</v>
      </c>
      <c r="C113" s="13">
        <v>22</v>
      </c>
      <c r="D113" s="30"/>
      <c r="E113" s="30" t="s">
        <v>39</v>
      </c>
      <c r="F113" s="16">
        <v>0.387</v>
      </c>
      <c r="G113" s="16">
        <v>0.517</v>
      </c>
      <c r="H113" s="16">
        <v>0.001</v>
      </c>
      <c r="I113" s="16">
        <v>0.064</v>
      </c>
      <c r="J113" s="16">
        <v>0</v>
      </c>
      <c r="K113" s="16">
        <v>0</v>
      </c>
      <c r="L113" s="16">
        <v>0.026</v>
      </c>
      <c r="M113" s="16">
        <v>0.038</v>
      </c>
      <c r="N113" s="16">
        <v>0.002</v>
      </c>
      <c r="O113" s="16">
        <v>0.002</v>
      </c>
      <c r="P113" s="16">
        <v>0.155</v>
      </c>
      <c r="Q113" s="16">
        <v>1.21</v>
      </c>
      <c r="R113" s="16">
        <v>0.002</v>
      </c>
      <c r="S113" s="16">
        <v>0</v>
      </c>
      <c r="T113" s="16">
        <v>0.13</v>
      </c>
      <c r="U113" s="16">
        <v>0</v>
      </c>
      <c r="V113" s="16"/>
      <c r="W113" s="16">
        <v>2.47</v>
      </c>
    </row>
    <row r="114" spans="1:23" ht="12.75">
      <c r="A114" s="13">
        <v>103</v>
      </c>
      <c r="B114" s="29" t="s">
        <v>62</v>
      </c>
      <c r="C114" s="13">
        <v>23</v>
      </c>
      <c r="D114" s="30"/>
      <c r="E114" s="30" t="s">
        <v>39</v>
      </c>
      <c r="F114" s="16">
        <v>0.402</v>
      </c>
      <c r="G114" s="16">
        <v>0.639</v>
      </c>
      <c r="H114" s="16">
        <v>0.005</v>
      </c>
      <c r="I114" s="16">
        <v>0.064</v>
      </c>
      <c r="J114" s="16">
        <v>0</v>
      </c>
      <c r="K114" s="16">
        <v>0</v>
      </c>
      <c r="L114" s="16">
        <v>0.026</v>
      </c>
      <c r="M114" s="16">
        <v>0.038</v>
      </c>
      <c r="N114" s="16">
        <v>0.005</v>
      </c>
      <c r="O114" s="16">
        <v>0.006</v>
      </c>
      <c r="P114" s="16">
        <v>0.168</v>
      </c>
      <c r="Q114" s="16">
        <v>1.296</v>
      </c>
      <c r="R114" s="16">
        <v>0.002</v>
      </c>
      <c r="S114" s="16">
        <v>0</v>
      </c>
      <c r="T114" s="16">
        <v>0.162</v>
      </c>
      <c r="U114" s="16">
        <v>0</v>
      </c>
      <c r="V114" s="16"/>
      <c r="W114" s="16">
        <v>2.7489999999999997</v>
      </c>
    </row>
    <row r="115" spans="1:23" ht="12.75">
      <c r="A115" s="13">
        <v>104</v>
      </c>
      <c r="B115" s="29" t="s">
        <v>62</v>
      </c>
      <c r="C115" s="13">
        <v>24</v>
      </c>
      <c r="D115" s="30"/>
      <c r="E115" s="30" t="s">
        <v>39</v>
      </c>
      <c r="F115" s="16">
        <v>0.318</v>
      </c>
      <c r="G115" s="16">
        <v>0.554</v>
      </c>
      <c r="H115" s="16">
        <v>0.004</v>
      </c>
      <c r="I115" s="16">
        <v>0.064</v>
      </c>
      <c r="J115" s="16">
        <v>0</v>
      </c>
      <c r="K115" s="16">
        <v>0</v>
      </c>
      <c r="L115" s="16">
        <v>0.026</v>
      </c>
      <c r="M115" s="16">
        <v>0.038</v>
      </c>
      <c r="N115" s="16">
        <v>0.004</v>
      </c>
      <c r="O115" s="16">
        <v>0.005</v>
      </c>
      <c r="P115" s="16">
        <v>0.169</v>
      </c>
      <c r="Q115" s="16">
        <v>1.37</v>
      </c>
      <c r="R115" s="16">
        <v>0.002</v>
      </c>
      <c r="S115" s="16">
        <v>0</v>
      </c>
      <c r="T115" s="16">
        <v>0.139</v>
      </c>
      <c r="U115" s="16">
        <v>0</v>
      </c>
      <c r="V115" s="16"/>
      <c r="W115" s="16">
        <v>2.6290000000000004</v>
      </c>
    </row>
    <row r="116" spans="1:23" ht="12.75">
      <c r="A116" s="18">
        <v>105</v>
      </c>
      <c r="B116" s="29" t="s">
        <v>62</v>
      </c>
      <c r="C116" s="13">
        <v>25</v>
      </c>
      <c r="D116" s="30"/>
      <c r="E116" s="30" t="s">
        <v>39</v>
      </c>
      <c r="F116" s="16">
        <v>0.389</v>
      </c>
      <c r="G116" s="16">
        <v>0.634</v>
      </c>
      <c r="H116" s="16">
        <v>0.005</v>
      </c>
      <c r="I116" s="16">
        <v>0.064</v>
      </c>
      <c r="J116" s="16">
        <v>0</v>
      </c>
      <c r="K116" s="16">
        <v>0</v>
      </c>
      <c r="L116" s="16">
        <v>0.026</v>
      </c>
      <c r="M116" s="16">
        <v>0.038</v>
      </c>
      <c r="N116" s="16">
        <v>0.005</v>
      </c>
      <c r="O116" s="16">
        <v>0.006</v>
      </c>
      <c r="P116" s="16">
        <v>0.17</v>
      </c>
      <c r="Q116" s="16">
        <v>1.281</v>
      </c>
      <c r="R116" s="16">
        <v>0.002</v>
      </c>
      <c r="S116" s="16">
        <v>0</v>
      </c>
      <c r="T116" s="16">
        <v>0.158</v>
      </c>
      <c r="U116" s="16">
        <v>0</v>
      </c>
      <c r="V116" s="16"/>
      <c r="W116" s="16">
        <v>2.7139999999999995</v>
      </c>
    </row>
    <row r="117" spans="1:23" ht="12.75">
      <c r="A117" s="20">
        <v>106</v>
      </c>
      <c r="B117" s="29" t="s">
        <v>62</v>
      </c>
      <c r="C117" s="13">
        <v>26</v>
      </c>
      <c r="D117" s="30"/>
      <c r="E117" s="30" t="s">
        <v>39</v>
      </c>
      <c r="F117" s="16">
        <v>0.373</v>
      </c>
      <c r="G117" s="16">
        <v>0.522</v>
      </c>
      <c r="H117" s="16">
        <v>0.005</v>
      </c>
      <c r="I117" s="16">
        <v>0.156</v>
      </c>
      <c r="J117" s="16">
        <v>0</v>
      </c>
      <c r="K117" s="16">
        <v>0.092</v>
      </c>
      <c r="L117" s="16">
        <v>0.026</v>
      </c>
      <c r="M117" s="16">
        <v>0.038</v>
      </c>
      <c r="N117" s="16">
        <v>0.005</v>
      </c>
      <c r="O117" s="16">
        <v>0.006</v>
      </c>
      <c r="P117" s="16">
        <v>0.151</v>
      </c>
      <c r="Q117" s="16">
        <v>1.188</v>
      </c>
      <c r="R117" s="16">
        <v>0.002</v>
      </c>
      <c r="S117" s="16">
        <v>0</v>
      </c>
      <c r="T117" s="16">
        <v>0.135</v>
      </c>
      <c r="U117" s="16">
        <v>0</v>
      </c>
      <c r="V117" s="16"/>
      <c r="W117" s="16">
        <v>2.5429999999999993</v>
      </c>
    </row>
    <row r="118" spans="1:23" ht="12.75">
      <c r="A118" s="20">
        <v>107</v>
      </c>
      <c r="B118" s="29" t="s">
        <v>64</v>
      </c>
      <c r="C118" s="13" t="s">
        <v>65</v>
      </c>
      <c r="D118" s="30"/>
      <c r="E118" s="30" t="s">
        <v>39</v>
      </c>
      <c r="F118" s="16">
        <v>0.278</v>
      </c>
      <c r="G118" s="16">
        <v>0.312</v>
      </c>
      <c r="H118" s="16">
        <v>0.003</v>
      </c>
      <c r="I118" s="16">
        <v>0.156</v>
      </c>
      <c r="J118" s="16">
        <v>0</v>
      </c>
      <c r="K118" s="16">
        <v>0.092</v>
      </c>
      <c r="L118" s="16">
        <v>0.026</v>
      </c>
      <c r="M118" s="16">
        <v>0.038</v>
      </c>
      <c r="N118" s="16">
        <v>0.003</v>
      </c>
      <c r="O118" s="16">
        <v>0.004</v>
      </c>
      <c r="P118" s="16">
        <v>0.166</v>
      </c>
      <c r="Q118" s="16">
        <v>1.547</v>
      </c>
      <c r="R118" s="16">
        <v>0.001</v>
      </c>
      <c r="S118" s="16">
        <v>0</v>
      </c>
      <c r="T118" s="16">
        <v>0.146</v>
      </c>
      <c r="U118" s="16">
        <v>0</v>
      </c>
      <c r="V118" s="16"/>
      <c r="W118" s="16">
        <v>2.616</v>
      </c>
    </row>
    <row r="119" spans="1:23" ht="12.75">
      <c r="A119" s="23">
        <v>108</v>
      </c>
      <c r="B119" s="29" t="s">
        <v>64</v>
      </c>
      <c r="C119" s="13" t="s">
        <v>66</v>
      </c>
      <c r="D119" s="30"/>
      <c r="E119" s="30" t="s">
        <v>39</v>
      </c>
      <c r="F119" s="16">
        <v>0.302</v>
      </c>
      <c r="G119" s="16">
        <v>0.315</v>
      </c>
      <c r="H119" s="16">
        <v>0.003</v>
      </c>
      <c r="I119" s="16">
        <v>0.156</v>
      </c>
      <c r="J119" s="16">
        <v>0</v>
      </c>
      <c r="K119" s="16">
        <v>0.092</v>
      </c>
      <c r="L119" s="16">
        <v>0.026</v>
      </c>
      <c r="M119" s="16">
        <v>0.038</v>
      </c>
      <c r="N119" s="16">
        <v>0.003</v>
      </c>
      <c r="O119" s="16">
        <v>0.004</v>
      </c>
      <c r="P119" s="16">
        <v>0.166</v>
      </c>
      <c r="Q119" s="16">
        <v>1.538</v>
      </c>
      <c r="R119" s="16">
        <v>0.002</v>
      </c>
      <c r="S119" s="16">
        <v>0</v>
      </c>
      <c r="T119" s="16">
        <v>0.146</v>
      </c>
      <c r="U119" s="16">
        <v>0</v>
      </c>
      <c r="V119" s="16"/>
      <c r="W119" s="16">
        <v>2.635</v>
      </c>
    </row>
    <row r="120" spans="1:23" ht="12.75">
      <c r="A120" s="13">
        <v>109</v>
      </c>
      <c r="B120" s="29" t="s">
        <v>67</v>
      </c>
      <c r="C120" s="13">
        <v>15</v>
      </c>
      <c r="D120" s="30"/>
      <c r="E120" s="30" t="s">
        <v>39</v>
      </c>
      <c r="F120" s="16">
        <v>0.385</v>
      </c>
      <c r="G120" s="16">
        <v>0.365</v>
      </c>
      <c r="H120" s="16">
        <v>0.003</v>
      </c>
      <c r="I120" s="16">
        <v>0.156</v>
      </c>
      <c r="J120" s="16">
        <v>0</v>
      </c>
      <c r="K120" s="16">
        <v>0.092</v>
      </c>
      <c r="L120" s="16">
        <v>0.026</v>
      </c>
      <c r="M120" s="16">
        <v>0.038</v>
      </c>
      <c r="N120" s="16">
        <v>0.003</v>
      </c>
      <c r="O120" s="16">
        <v>0.004</v>
      </c>
      <c r="P120" s="16">
        <v>0.192</v>
      </c>
      <c r="Q120" s="16">
        <v>1.281</v>
      </c>
      <c r="R120" s="16">
        <v>0.002</v>
      </c>
      <c r="S120" s="16">
        <v>0</v>
      </c>
      <c r="T120" s="16">
        <v>0.196</v>
      </c>
      <c r="U120" s="16">
        <v>0</v>
      </c>
      <c r="V120" s="16"/>
      <c r="W120" s="16">
        <v>2.587</v>
      </c>
    </row>
    <row r="121" spans="1:23" ht="12.75">
      <c r="A121" s="13">
        <v>110</v>
      </c>
      <c r="B121" s="29" t="s">
        <v>45</v>
      </c>
      <c r="C121" s="13">
        <v>2</v>
      </c>
      <c r="D121" s="30" t="s">
        <v>30</v>
      </c>
      <c r="E121" s="30"/>
      <c r="F121" s="16">
        <v>0.015</v>
      </c>
      <c r="G121" s="16">
        <v>0.527</v>
      </c>
      <c r="H121" s="16">
        <v>0</v>
      </c>
      <c r="I121" s="16">
        <v>0.154</v>
      </c>
      <c r="J121" s="16">
        <v>0</v>
      </c>
      <c r="K121" s="16">
        <v>0.091</v>
      </c>
      <c r="L121" s="16">
        <v>0.026</v>
      </c>
      <c r="M121" s="16">
        <v>0.037</v>
      </c>
      <c r="N121" s="16">
        <v>0.003</v>
      </c>
      <c r="O121" s="16">
        <v>0.004</v>
      </c>
      <c r="P121" s="16">
        <v>0.006</v>
      </c>
      <c r="Q121" s="16">
        <v>2.094</v>
      </c>
      <c r="R121" s="16">
        <v>0</v>
      </c>
      <c r="S121" s="16">
        <v>0</v>
      </c>
      <c r="T121" s="16">
        <v>1.02</v>
      </c>
      <c r="U121" s="16">
        <v>0</v>
      </c>
      <c r="V121" s="16"/>
      <c r="W121" s="16">
        <v>3.823</v>
      </c>
    </row>
    <row r="122" spans="1:23" ht="12.75">
      <c r="A122" s="18">
        <v>111</v>
      </c>
      <c r="B122" s="29" t="s">
        <v>68</v>
      </c>
      <c r="C122" s="13" t="s">
        <v>69</v>
      </c>
      <c r="D122" s="30"/>
      <c r="E122" s="30" t="s">
        <v>39</v>
      </c>
      <c r="F122" s="16">
        <v>0.187</v>
      </c>
      <c r="G122" s="16">
        <v>0</v>
      </c>
      <c r="H122" s="16">
        <v>0.002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0.002</v>
      </c>
      <c r="O122" s="16">
        <v>0.002</v>
      </c>
      <c r="P122" s="16">
        <v>0.041</v>
      </c>
      <c r="Q122" s="16">
        <v>0.596</v>
      </c>
      <c r="R122" s="16">
        <v>0.001</v>
      </c>
      <c r="S122" s="16">
        <v>0</v>
      </c>
      <c r="T122" s="16">
        <v>0.192</v>
      </c>
      <c r="U122" s="16">
        <v>0</v>
      </c>
      <c r="V122" s="16"/>
      <c r="W122" s="16">
        <v>1.023</v>
      </c>
    </row>
    <row r="123" spans="1:23" ht="12.75">
      <c r="A123" s="20">
        <v>112</v>
      </c>
      <c r="B123" s="19" t="s">
        <v>70</v>
      </c>
      <c r="C123" s="13">
        <v>20</v>
      </c>
      <c r="D123" s="21" t="s">
        <v>30</v>
      </c>
      <c r="E123" s="21"/>
      <c r="F123" s="16">
        <v>0.079</v>
      </c>
      <c r="G123" s="16">
        <v>0</v>
      </c>
      <c r="H123" s="16">
        <v>0.01</v>
      </c>
      <c r="I123" s="16">
        <v>0.064</v>
      </c>
      <c r="J123" s="16">
        <v>0</v>
      </c>
      <c r="K123" s="16">
        <v>0</v>
      </c>
      <c r="L123" s="16">
        <v>0.026</v>
      </c>
      <c r="M123" s="16">
        <v>0.038</v>
      </c>
      <c r="N123" s="16">
        <v>0.011</v>
      </c>
      <c r="O123" s="16">
        <v>0.013</v>
      </c>
      <c r="P123" s="16">
        <v>0.019</v>
      </c>
      <c r="Q123" s="16">
        <v>1.911</v>
      </c>
      <c r="R123" s="16">
        <v>0</v>
      </c>
      <c r="S123" s="16">
        <v>0</v>
      </c>
      <c r="T123" s="16">
        <v>0.11</v>
      </c>
      <c r="U123" s="16">
        <v>0</v>
      </c>
      <c r="V123" s="16"/>
      <c r="W123" s="16">
        <v>2.217</v>
      </c>
    </row>
    <row r="124" spans="1:23" ht="12.75">
      <c r="A124" s="20">
        <v>113</v>
      </c>
      <c r="B124" s="19" t="s">
        <v>55</v>
      </c>
      <c r="C124" s="13">
        <v>8</v>
      </c>
      <c r="D124" s="21" t="s">
        <v>30</v>
      </c>
      <c r="E124" s="21"/>
      <c r="F124" s="16">
        <v>0.28</v>
      </c>
      <c r="G124" s="16">
        <v>0</v>
      </c>
      <c r="H124" s="16">
        <v>0</v>
      </c>
      <c r="I124" s="16">
        <v>0.064</v>
      </c>
      <c r="J124" s="16">
        <v>0</v>
      </c>
      <c r="K124" s="16">
        <v>0</v>
      </c>
      <c r="L124" s="16">
        <v>0.026</v>
      </c>
      <c r="M124" s="16">
        <v>0.038</v>
      </c>
      <c r="N124" s="16">
        <v>0</v>
      </c>
      <c r="O124" s="16">
        <v>0</v>
      </c>
      <c r="P124" s="16">
        <v>0.14</v>
      </c>
      <c r="Q124" s="16">
        <v>1.319</v>
      </c>
      <c r="R124" s="16">
        <v>0.001</v>
      </c>
      <c r="S124" s="16">
        <v>0</v>
      </c>
      <c r="T124" s="16">
        <v>0.132</v>
      </c>
      <c r="U124" s="16">
        <v>0</v>
      </c>
      <c r="V124" s="16"/>
      <c r="W124" s="16">
        <v>1.936</v>
      </c>
    </row>
    <row r="125" spans="1:23" ht="26.25">
      <c r="A125" s="23">
        <v>114</v>
      </c>
      <c r="B125" s="19" t="s">
        <v>52</v>
      </c>
      <c r="C125" s="13">
        <v>8</v>
      </c>
      <c r="D125" s="21"/>
      <c r="E125" s="21" t="s">
        <v>39</v>
      </c>
      <c r="F125" s="16">
        <v>0.194</v>
      </c>
      <c r="G125" s="16">
        <v>0</v>
      </c>
      <c r="H125" s="16">
        <v>0.007</v>
      </c>
      <c r="I125" s="16">
        <v>0.093</v>
      </c>
      <c r="J125" s="16">
        <v>0</v>
      </c>
      <c r="K125" s="16">
        <v>0</v>
      </c>
      <c r="L125" s="16">
        <v>0.038</v>
      </c>
      <c r="M125" s="16">
        <v>0.055</v>
      </c>
      <c r="N125" s="16">
        <v>0.008</v>
      </c>
      <c r="O125" s="16">
        <v>0.01</v>
      </c>
      <c r="P125" s="16">
        <v>0.101</v>
      </c>
      <c r="Q125" s="16">
        <v>2.509</v>
      </c>
      <c r="R125" s="16">
        <v>0.001</v>
      </c>
      <c r="S125" s="16">
        <v>0</v>
      </c>
      <c r="T125" s="16">
        <v>0.113</v>
      </c>
      <c r="U125" s="16">
        <v>0</v>
      </c>
      <c r="V125" s="16"/>
      <c r="W125" s="16">
        <v>3.0359999999999996</v>
      </c>
    </row>
    <row r="126" spans="1:23" ht="26.25">
      <c r="A126" s="13">
        <v>115</v>
      </c>
      <c r="B126" s="19" t="s">
        <v>52</v>
      </c>
      <c r="C126" s="13">
        <v>12</v>
      </c>
      <c r="D126" s="21"/>
      <c r="E126" s="21" t="s">
        <v>39</v>
      </c>
      <c r="F126" s="16">
        <v>0.248</v>
      </c>
      <c r="G126" s="16">
        <v>0</v>
      </c>
      <c r="H126" s="16">
        <v>0.007</v>
      </c>
      <c r="I126" s="16">
        <v>0.064</v>
      </c>
      <c r="J126" s="16">
        <v>0</v>
      </c>
      <c r="K126" s="16">
        <v>0</v>
      </c>
      <c r="L126" s="16">
        <v>0.026</v>
      </c>
      <c r="M126" s="16">
        <v>0.038</v>
      </c>
      <c r="N126" s="16">
        <v>0.008</v>
      </c>
      <c r="O126" s="16">
        <v>0.009</v>
      </c>
      <c r="P126" s="16">
        <v>0.106</v>
      </c>
      <c r="Q126" s="16">
        <v>2.261</v>
      </c>
      <c r="R126" s="16">
        <v>0.001</v>
      </c>
      <c r="S126" s="16">
        <v>0</v>
      </c>
      <c r="T126" s="16">
        <v>0.166</v>
      </c>
      <c r="U126" s="16">
        <v>0</v>
      </c>
      <c r="V126" s="16"/>
      <c r="W126" s="16">
        <v>2.87</v>
      </c>
    </row>
    <row r="127" spans="1:23" ht="12.75">
      <c r="A127" s="13">
        <v>116</v>
      </c>
      <c r="B127" s="19" t="s">
        <v>37</v>
      </c>
      <c r="C127" s="13">
        <v>287</v>
      </c>
      <c r="D127" s="21"/>
      <c r="E127" s="21" t="s">
        <v>39</v>
      </c>
      <c r="F127" s="16">
        <v>0.352</v>
      </c>
      <c r="G127" s="16">
        <v>0</v>
      </c>
      <c r="H127" s="16">
        <v>0</v>
      </c>
      <c r="I127" s="16">
        <v>0.064</v>
      </c>
      <c r="J127" s="16">
        <v>0</v>
      </c>
      <c r="K127" s="16">
        <v>0</v>
      </c>
      <c r="L127" s="16">
        <v>0.026</v>
      </c>
      <c r="M127" s="16">
        <v>0.038</v>
      </c>
      <c r="N127" s="16">
        <v>0</v>
      </c>
      <c r="O127" s="16">
        <v>0</v>
      </c>
      <c r="P127" s="16">
        <v>0.139</v>
      </c>
      <c r="Q127" s="16">
        <v>1.396</v>
      </c>
      <c r="R127" s="16">
        <v>0.002</v>
      </c>
      <c r="S127" s="16">
        <v>0</v>
      </c>
      <c r="T127" s="16">
        <v>0.177</v>
      </c>
      <c r="U127" s="16">
        <v>0</v>
      </c>
      <c r="V127" s="16"/>
      <c r="W127" s="16">
        <v>2.13</v>
      </c>
    </row>
    <row r="128" spans="1:23" ht="12.75">
      <c r="A128" s="18">
        <v>117</v>
      </c>
      <c r="B128" s="19" t="s">
        <v>71</v>
      </c>
      <c r="C128" s="13">
        <v>5</v>
      </c>
      <c r="D128" s="21"/>
      <c r="E128" s="21" t="s">
        <v>39</v>
      </c>
      <c r="F128" s="16">
        <v>0.269</v>
      </c>
      <c r="G128" s="16">
        <v>0</v>
      </c>
      <c r="H128" s="16">
        <v>0.011</v>
      </c>
      <c r="I128" s="16">
        <v>0.064</v>
      </c>
      <c r="J128" s="16">
        <v>0</v>
      </c>
      <c r="K128" s="16">
        <v>0</v>
      </c>
      <c r="L128" s="16">
        <v>0.026</v>
      </c>
      <c r="M128" s="16">
        <v>0.038</v>
      </c>
      <c r="N128" s="16">
        <v>0.011</v>
      </c>
      <c r="O128" s="16">
        <v>0.013</v>
      </c>
      <c r="P128" s="16">
        <v>0.096</v>
      </c>
      <c r="Q128" s="16">
        <v>2.204</v>
      </c>
      <c r="R128" s="16">
        <v>0.001</v>
      </c>
      <c r="S128" s="16">
        <v>0</v>
      </c>
      <c r="T128" s="16">
        <v>0.132</v>
      </c>
      <c r="U128" s="16">
        <v>0</v>
      </c>
      <c r="V128" s="16"/>
      <c r="W128" s="16">
        <v>2.801</v>
      </c>
    </row>
    <row r="129" spans="1:23" ht="12.75">
      <c r="A129" s="20">
        <v>118</v>
      </c>
      <c r="B129" s="19" t="s">
        <v>71</v>
      </c>
      <c r="C129" s="13">
        <v>11</v>
      </c>
      <c r="D129" s="21"/>
      <c r="E129" s="21" t="s">
        <v>39</v>
      </c>
      <c r="F129" s="16">
        <v>0.153</v>
      </c>
      <c r="G129" s="16">
        <v>0</v>
      </c>
      <c r="H129" s="16">
        <v>0</v>
      </c>
      <c r="I129" s="16">
        <v>0.064</v>
      </c>
      <c r="J129" s="16">
        <v>0</v>
      </c>
      <c r="K129" s="16">
        <v>0</v>
      </c>
      <c r="L129" s="16">
        <v>0.026</v>
      </c>
      <c r="M129" s="16">
        <v>0.038</v>
      </c>
      <c r="N129" s="16">
        <v>0</v>
      </c>
      <c r="O129" s="16">
        <v>0</v>
      </c>
      <c r="P129" s="16">
        <v>0.127</v>
      </c>
      <c r="Q129" s="16">
        <v>2.35</v>
      </c>
      <c r="R129" s="16">
        <v>0.001</v>
      </c>
      <c r="S129" s="16">
        <v>0</v>
      </c>
      <c r="T129" s="16">
        <v>0.138</v>
      </c>
      <c r="U129" s="16">
        <v>0</v>
      </c>
      <c r="V129" s="16"/>
      <c r="W129" s="16">
        <v>2.8329999999999997</v>
      </c>
    </row>
    <row r="130" spans="1:23" ht="12.75">
      <c r="A130" s="20">
        <v>119</v>
      </c>
      <c r="B130" s="19" t="s">
        <v>71</v>
      </c>
      <c r="C130" s="13">
        <v>16</v>
      </c>
      <c r="D130" s="21"/>
      <c r="E130" s="21" t="s">
        <v>39</v>
      </c>
      <c r="F130" s="16">
        <v>0.081</v>
      </c>
      <c r="G130" s="16">
        <v>0</v>
      </c>
      <c r="H130" s="16">
        <v>0</v>
      </c>
      <c r="I130" s="16">
        <v>0.064</v>
      </c>
      <c r="J130" s="16">
        <v>0</v>
      </c>
      <c r="K130" s="16">
        <v>0</v>
      </c>
      <c r="L130" s="16">
        <v>0.026</v>
      </c>
      <c r="M130" s="16">
        <v>0.038</v>
      </c>
      <c r="N130" s="16">
        <v>0</v>
      </c>
      <c r="O130" s="16">
        <v>0</v>
      </c>
      <c r="P130" s="16">
        <v>0.142</v>
      </c>
      <c r="Q130" s="16">
        <v>2.098</v>
      </c>
      <c r="R130" s="16">
        <v>0</v>
      </c>
      <c r="S130" s="16">
        <v>0</v>
      </c>
      <c r="T130" s="16">
        <v>0.161</v>
      </c>
      <c r="U130" s="16">
        <v>0</v>
      </c>
      <c r="V130" s="16"/>
      <c r="W130" s="16">
        <v>2.546</v>
      </c>
    </row>
    <row r="131" spans="1:23" ht="12.75">
      <c r="A131" s="23">
        <v>120</v>
      </c>
      <c r="B131" s="19" t="s">
        <v>72</v>
      </c>
      <c r="C131" s="13">
        <v>2</v>
      </c>
      <c r="D131" s="21"/>
      <c r="E131" s="21" t="s">
        <v>39</v>
      </c>
      <c r="F131" s="16">
        <v>0.237</v>
      </c>
      <c r="G131" s="16">
        <v>0</v>
      </c>
      <c r="H131" s="16">
        <v>0</v>
      </c>
      <c r="I131" s="16">
        <v>0.064</v>
      </c>
      <c r="J131" s="16">
        <v>0</v>
      </c>
      <c r="K131" s="16">
        <v>0</v>
      </c>
      <c r="L131" s="16">
        <v>0.026</v>
      </c>
      <c r="M131" s="16">
        <v>0.038</v>
      </c>
      <c r="N131" s="16">
        <v>0</v>
      </c>
      <c r="O131" s="16">
        <v>0</v>
      </c>
      <c r="P131" s="16">
        <v>0.149</v>
      </c>
      <c r="Q131" s="16">
        <v>1.6</v>
      </c>
      <c r="R131" s="16">
        <v>0.001</v>
      </c>
      <c r="S131" s="16">
        <v>0</v>
      </c>
      <c r="T131" s="16">
        <v>0.216</v>
      </c>
      <c r="U131" s="16">
        <v>0</v>
      </c>
      <c r="V131" s="16"/>
      <c r="W131" s="16">
        <v>2.267</v>
      </c>
    </row>
    <row r="132" spans="1:23" ht="12.75">
      <c r="A132" s="13">
        <v>121</v>
      </c>
      <c r="B132" s="19" t="s">
        <v>42</v>
      </c>
      <c r="C132" s="13">
        <v>113</v>
      </c>
      <c r="D132" s="21"/>
      <c r="E132" s="21" t="s">
        <v>39</v>
      </c>
      <c r="F132" s="16">
        <v>0.372</v>
      </c>
      <c r="G132" s="16">
        <v>0</v>
      </c>
      <c r="H132" s="16">
        <v>0.004</v>
      </c>
      <c r="I132" s="16">
        <v>0.156</v>
      </c>
      <c r="J132" s="16">
        <v>0</v>
      </c>
      <c r="K132" s="16">
        <v>0.092</v>
      </c>
      <c r="L132" s="16">
        <v>0.026</v>
      </c>
      <c r="M132" s="16">
        <v>0.038</v>
      </c>
      <c r="N132" s="16">
        <v>0.004</v>
      </c>
      <c r="O132" s="16">
        <v>0.004</v>
      </c>
      <c r="P132" s="16">
        <v>0.154</v>
      </c>
      <c r="Q132" s="16">
        <v>2.395</v>
      </c>
      <c r="R132" s="16">
        <v>0.002</v>
      </c>
      <c r="S132" s="16">
        <v>0</v>
      </c>
      <c r="T132" s="16">
        <v>0.142</v>
      </c>
      <c r="U132" s="16">
        <v>0</v>
      </c>
      <c r="V132" s="16"/>
      <c r="W132" s="16">
        <v>3.2329999999999997</v>
      </c>
    </row>
    <row r="133" spans="1:23" ht="12.75">
      <c r="A133" s="13">
        <v>122</v>
      </c>
      <c r="B133" s="19" t="s">
        <v>42</v>
      </c>
      <c r="C133" s="13">
        <v>115</v>
      </c>
      <c r="D133" s="21"/>
      <c r="E133" s="21" t="s">
        <v>39</v>
      </c>
      <c r="F133" s="16">
        <v>0.33</v>
      </c>
      <c r="G133" s="16">
        <v>0</v>
      </c>
      <c r="H133" s="16">
        <v>0.005</v>
      </c>
      <c r="I133" s="16">
        <v>0.156</v>
      </c>
      <c r="J133" s="16">
        <v>0</v>
      </c>
      <c r="K133" s="16">
        <v>0.092</v>
      </c>
      <c r="L133" s="16">
        <v>0.026</v>
      </c>
      <c r="M133" s="16">
        <v>0.038</v>
      </c>
      <c r="N133" s="16">
        <v>0.005</v>
      </c>
      <c r="O133" s="16">
        <v>0.006</v>
      </c>
      <c r="P133" s="16">
        <v>0.098</v>
      </c>
      <c r="Q133" s="16">
        <v>2.392</v>
      </c>
      <c r="R133" s="16">
        <v>0.002</v>
      </c>
      <c r="S133" s="16">
        <v>0</v>
      </c>
      <c r="T133" s="16">
        <v>0.092</v>
      </c>
      <c r="U133" s="16">
        <v>0</v>
      </c>
      <c r="V133" s="16"/>
      <c r="W133" s="16">
        <v>3.086</v>
      </c>
    </row>
    <row r="134" spans="1:23" ht="12.75">
      <c r="A134" s="18">
        <v>123</v>
      </c>
      <c r="B134" s="19" t="s">
        <v>37</v>
      </c>
      <c r="C134" s="13">
        <v>284</v>
      </c>
      <c r="D134" s="21"/>
      <c r="E134" s="21" t="s">
        <v>39</v>
      </c>
      <c r="F134" s="16">
        <v>0.156</v>
      </c>
      <c r="G134" s="16">
        <v>0</v>
      </c>
      <c r="H134" s="16">
        <v>0</v>
      </c>
      <c r="I134" s="16">
        <v>0.064</v>
      </c>
      <c r="J134" s="16">
        <v>0</v>
      </c>
      <c r="K134" s="16">
        <v>0</v>
      </c>
      <c r="L134" s="16">
        <v>0.026</v>
      </c>
      <c r="M134" s="16">
        <v>0.038</v>
      </c>
      <c r="N134" s="16">
        <v>0</v>
      </c>
      <c r="O134" s="16">
        <v>0</v>
      </c>
      <c r="P134" s="16">
        <v>0.061</v>
      </c>
      <c r="Q134" s="16">
        <v>1.948</v>
      </c>
      <c r="R134" s="16">
        <v>0.001</v>
      </c>
      <c r="S134" s="16">
        <v>0</v>
      </c>
      <c r="T134" s="16">
        <v>0.157</v>
      </c>
      <c r="U134" s="16">
        <v>0</v>
      </c>
      <c r="V134" s="16"/>
      <c r="W134" s="16">
        <v>2.387</v>
      </c>
    </row>
    <row r="135" spans="1:23" ht="12.75">
      <c r="A135" s="20">
        <v>124</v>
      </c>
      <c r="B135" s="19" t="s">
        <v>37</v>
      </c>
      <c r="C135" s="13">
        <v>286</v>
      </c>
      <c r="D135" s="21"/>
      <c r="E135" s="21" t="s">
        <v>39</v>
      </c>
      <c r="F135" s="16">
        <v>0.168</v>
      </c>
      <c r="G135" s="16">
        <v>0</v>
      </c>
      <c r="H135" s="16">
        <v>0</v>
      </c>
      <c r="I135" s="16">
        <v>0.064</v>
      </c>
      <c r="J135" s="16">
        <v>0</v>
      </c>
      <c r="K135" s="16">
        <v>0</v>
      </c>
      <c r="L135" s="16">
        <v>0.026</v>
      </c>
      <c r="M135" s="16">
        <v>0.038</v>
      </c>
      <c r="N135" s="16">
        <v>0</v>
      </c>
      <c r="O135" s="16">
        <v>0</v>
      </c>
      <c r="P135" s="16">
        <v>0.066</v>
      </c>
      <c r="Q135" s="16">
        <v>2.085</v>
      </c>
      <c r="R135" s="16">
        <v>0.001</v>
      </c>
      <c r="S135" s="16">
        <v>0</v>
      </c>
      <c r="T135" s="16">
        <v>0.231</v>
      </c>
      <c r="U135" s="16">
        <v>0</v>
      </c>
      <c r="V135" s="16"/>
      <c r="W135" s="16">
        <v>2.615</v>
      </c>
    </row>
    <row r="136" spans="1:23" ht="12.75">
      <c r="A136" s="20">
        <v>125</v>
      </c>
      <c r="B136" s="19" t="s">
        <v>37</v>
      </c>
      <c r="C136" s="13">
        <v>288</v>
      </c>
      <c r="D136" s="30"/>
      <c r="E136" s="30" t="s">
        <v>39</v>
      </c>
      <c r="F136" s="16">
        <v>0.16</v>
      </c>
      <c r="G136" s="16">
        <v>0</v>
      </c>
      <c r="H136" s="16">
        <v>0</v>
      </c>
      <c r="I136" s="16">
        <v>0.064</v>
      </c>
      <c r="J136" s="16">
        <v>0</v>
      </c>
      <c r="K136" s="16">
        <v>0</v>
      </c>
      <c r="L136" s="16">
        <v>0.026</v>
      </c>
      <c r="M136" s="16">
        <v>0.038</v>
      </c>
      <c r="N136" s="16">
        <v>0</v>
      </c>
      <c r="O136" s="16">
        <v>0</v>
      </c>
      <c r="P136" s="16">
        <v>0.061</v>
      </c>
      <c r="Q136" s="16">
        <v>1.937</v>
      </c>
      <c r="R136" s="16">
        <v>0.001</v>
      </c>
      <c r="S136" s="16">
        <v>0</v>
      </c>
      <c r="T136" s="16">
        <v>0.15</v>
      </c>
      <c r="U136" s="16">
        <v>0</v>
      </c>
      <c r="V136" s="16"/>
      <c r="W136" s="16">
        <v>2.3729999999999998</v>
      </c>
    </row>
    <row r="137" spans="1:23" ht="12.75">
      <c r="A137" s="23">
        <v>126</v>
      </c>
      <c r="B137" s="31" t="s">
        <v>73</v>
      </c>
      <c r="C137" s="13">
        <v>2</v>
      </c>
      <c r="D137" s="30"/>
      <c r="E137" s="30" t="s">
        <v>39</v>
      </c>
      <c r="F137" s="16">
        <v>0.168</v>
      </c>
      <c r="G137" s="16">
        <v>0</v>
      </c>
      <c r="H137" s="16">
        <v>0</v>
      </c>
      <c r="I137" s="16">
        <v>0.156</v>
      </c>
      <c r="J137" s="16">
        <v>0</v>
      </c>
      <c r="K137" s="16">
        <v>0.092</v>
      </c>
      <c r="L137" s="16">
        <v>0.026</v>
      </c>
      <c r="M137" s="16">
        <v>0.038</v>
      </c>
      <c r="N137" s="16">
        <v>0</v>
      </c>
      <c r="O137" s="16">
        <v>0</v>
      </c>
      <c r="P137" s="16">
        <v>0.145</v>
      </c>
      <c r="Q137" s="16">
        <v>2.278</v>
      </c>
      <c r="R137" s="16">
        <v>0.001</v>
      </c>
      <c r="S137" s="16">
        <v>0</v>
      </c>
      <c r="T137" s="16">
        <v>0.252</v>
      </c>
      <c r="U137" s="16">
        <v>0</v>
      </c>
      <c r="V137" s="16"/>
      <c r="W137" s="16">
        <v>3</v>
      </c>
    </row>
    <row r="138" spans="1:23" ht="12.75">
      <c r="A138" s="13">
        <v>127</v>
      </c>
      <c r="B138" s="31" t="s">
        <v>73</v>
      </c>
      <c r="C138" s="13">
        <v>4</v>
      </c>
      <c r="D138" s="30"/>
      <c r="E138" s="30" t="s">
        <v>39</v>
      </c>
      <c r="F138" s="16">
        <v>0.169</v>
      </c>
      <c r="G138" s="16">
        <v>0</v>
      </c>
      <c r="H138" s="16">
        <v>0.003</v>
      </c>
      <c r="I138" s="16">
        <v>0.156</v>
      </c>
      <c r="J138" s="16">
        <v>0</v>
      </c>
      <c r="K138" s="16">
        <v>0.092</v>
      </c>
      <c r="L138" s="16">
        <v>0.026</v>
      </c>
      <c r="M138" s="16">
        <v>0.038</v>
      </c>
      <c r="N138" s="16">
        <v>0.003</v>
      </c>
      <c r="O138" s="16">
        <v>0.003</v>
      </c>
      <c r="P138" s="16">
        <v>0.161</v>
      </c>
      <c r="Q138" s="16">
        <v>2.287</v>
      </c>
      <c r="R138" s="16">
        <v>0.001</v>
      </c>
      <c r="S138" s="16">
        <v>0</v>
      </c>
      <c r="T138" s="16">
        <v>0.242</v>
      </c>
      <c r="U138" s="16">
        <v>0</v>
      </c>
      <c r="V138" s="16"/>
      <c r="W138" s="16">
        <v>3.025</v>
      </c>
    </row>
    <row r="139" spans="1:23" ht="12.75">
      <c r="A139" s="13">
        <v>128</v>
      </c>
      <c r="B139" s="31" t="s">
        <v>74</v>
      </c>
      <c r="C139" s="13" t="s">
        <v>65</v>
      </c>
      <c r="D139" s="30"/>
      <c r="E139" s="30" t="s">
        <v>39</v>
      </c>
      <c r="F139" s="16">
        <v>0.216</v>
      </c>
      <c r="G139" s="16">
        <v>0</v>
      </c>
      <c r="H139" s="16">
        <v>0</v>
      </c>
      <c r="I139" s="16">
        <v>0.064</v>
      </c>
      <c r="J139" s="16">
        <v>0</v>
      </c>
      <c r="K139" s="16">
        <v>0</v>
      </c>
      <c r="L139" s="16">
        <v>0.026</v>
      </c>
      <c r="M139" s="16">
        <v>0.038</v>
      </c>
      <c r="N139" s="16">
        <v>0</v>
      </c>
      <c r="O139" s="16">
        <v>0</v>
      </c>
      <c r="P139" s="16">
        <v>0.102</v>
      </c>
      <c r="Q139" s="16">
        <v>1.707</v>
      </c>
      <c r="R139" s="16">
        <v>0.001</v>
      </c>
      <c r="S139" s="16">
        <v>0</v>
      </c>
      <c r="T139" s="16">
        <v>0.139</v>
      </c>
      <c r="U139" s="16">
        <v>0</v>
      </c>
      <c r="V139" s="16"/>
      <c r="W139" s="16">
        <v>2.229</v>
      </c>
    </row>
    <row r="140" spans="1:23" ht="12.75">
      <c r="A140" s="18">
        <v>129</v>
      </c>
      <c r="B140" s="31" t="s">
        <v>74</v>
      </c>
      <c r="C140" s="13">
        <v>8</v>
      </c>
      <c r="D140" s="30"/>
      <c r="E140" s="30" t="s">
        <v>39</v>
      </c>
      <c r="F140" s="16">
        <v>0.151</v>
      </c>
      <c r="G140" s="16">
        <v>0</v>
      </c>
      <c r="H140" s="16">
        <v>0</v>
      </c>
      <c r="I140" s="16">
        <v>0.064</v>
      </c>
      <c r="J140" s="16">
        <v>0</v>
      </c>
      <c r="K140" s="16">
        <v>0</v>
      </c>
      <c r="L140" s="16">
        <v>0.026</v>
      </c>
      <c r="M140" s="16">
        <v>0.038</v>
      </c>
      <c r="N140" s="16">
        <v>0</v>
      </c>
      <c r="O140" s="16">
        <v>0</v>
      </c>
      <c r="P140" s="16">
        <v>0.226</v>
      </c>
      <c r="Q140" s="16">
        <v>3.563</v>
      </c>
      <c r="R140" s="16">
        <v>0.001</v>
      </c>
      <c r="S140" s="16">
        <v>0</v>
      </c>
      <c r="T140" s="16">
        <v>0.372</v>
      </c>
      <c r="U140" s="16">
        <v>0</v>
      </c>
      <c r="V140" s="16"/>
      <c r="W140" s="16">
        <v>4.377000000000001</v>
      </c>
    </row>
    <row r="141" spans="1:23" ht="12.75">
      <c r="A141" s="20">
        <v>130</v>
      </c>
      <c r="B141" s="31" t="s">
        <v>74</v>
      </c>
      <c r="C141" s="13" t="s">
        <v>75</v>
      </c>
      <c r="D141" s="30"/>
      <c r="E141" s="30" t="s">
        <v>39</v>
      </c>
      <c r="F141" s="16">
        <v>0.178</v>
      </c>
      <c r="G141" s="16">
        <v>0</v>
      </c>
      <c r="H141" s="16">
        <v>0.007</v>
      </c>
      <c r="I141" s="16">
        <v>0.064</v>
      </c>
      <c r="J141" s="16">
        <v>0</v>
      </c>
      <c r="K141" s="16">
        <v>0</v>
      </c>
      <c r="L141" s="16">
        <v>0</v>
      </c>
      <c r="M141" s="16">
        <v>0</v>
      </c>
      <c r="N141" s="16">
        <v>0.007</v>
      </c>
      <c r="O141" s="16">
        <v>0.009</v>
      </c>
      <c r="P141" s="16">
        <v>0.066</v>
      </c>
      <c r="Q141" s="16">
        <v>1.637</v>
      </c>
      <c r="R141" s="16">
        <v>0.001</v>
      </c>
      <c r="S141" s="16">
        <v>0</v>
      </c>
      <c r="T141" s="16">
        <v>0.155</v>
      </c>
      <c r="U141" s="16">
        <v>0</v>
      </c>
      <c r="V141" s="16"/>
      <c r="W141" s="16">
        <v>2.1239999999999997</v>
      </c>
    </row>
    <row r="142" spans="1:23" ht="12.75">
      <c r="A142" s="20">
        <v>131</v>
      </c>
      <c r="B142" s="31" t="s">
        <v>74</v>
      </c>
      <c r="C142" s="13">
        <v>10</v>
      </c>
      <c r="D142" s="30"/>
      <c r="E142" s="30" t="s">
        <v>39</v>
      </c>
      <c r="F142" s="16">
        <v>0.142</v>
      </c>
      <c r="G142" s="16">
        <v>0</v>
      </c>
      <c r="H142" s="16">
        <v>0</v>
      </c>
      <c r="I142" s="16">
        <v>0.064</v>
      </c>
      <c r="J142" s="16">
        <v>0</v>
      </c>
      <c r="K142" s="16">
        <v>0</v>
      </c>
      <c r="L142" s="16">
        <v>0.026</v>
      </c>
      <c r="M142" s="16">
        <v>0.038</v>
      </c>
      <c r="N142" s="16">
        <v>0</v>
      </c>
      <c r="O142" s="16">
        <v>0</v>
      </c>
      <c r="P142" s="16">
        <v>0.227</v>
      </c>
      <c r="Q142" s="16">
        <v>3.591</v>
      </c>
      <c r="R142" s="16">
        <v>0.001</v>
      </c>
      <c r="S142" s="16">
        <v>0</v>
      </c>
      <c r="T142" s="16">
        <v>0.375</v>
      </c>
      <c r="U142" s="16">
        <v>0</v>
      </c>
      <c r="V142" s="16"/>
      <c r="W142" s="16">
        <v>4.4</v>
      </c>
    </row>
    <row r="143" spans="1:23" ht="12.75">
      <c r="A143" s="23">
        <v>132</v>
      </c>
      <c r="B143" s="31" t="s">
        <v>74</v>
      </c>
      <c r="C143" s="13">
        <v>12</v>
      </c>
      <c r="D143" s="30"/>
      <c r="E143" s="30" t="s">
        <v>39</v>
      </c>
      <c r="F143" s="16">
        <v>0.099</v>
      </c>
      <c r="G143" s="16">
        <v>0</v>
      </c>
      <c r="H143" s="16">
        <v>0</v>
      </c>
      <c r="I143" s="16">
        <v>0.064</v>
      </c>
      <c r="J143" s="16">
        <v>0</v>
      </c>
      <c r="K143" s="16">
        <v>0</v>
      </c>
      <c r="L143" s="16">
        <v>0.026</v>
      </c>
      <c r="M143" s="16">
        <v>0.038</v>
      </c>
      <c r="N143" s="16">
        <v>0</v>
      </c>
      <c r="O143" s="16">
        <v>0</v>
      </c>
      <c r="P143" s="16">
        <v>0.18</v>
      </c>
      <c r="Q143" s="16">
        <v>2.854</v>
      </c>
      <c r="R143" s="16">
        <v>0</v>
      </c>
      <c r="S143" s="16">
        <v>0</v>
      </c>
      <c r="T143" s="16">
        <v>0.296</v>
      </c>
      <c r="U143" s="16">
        <v>0</v>
      </c>
      <c r="V143" s="16"/>
      <c r="W143" s="16">
        <v>3.493</v>
      </c>
    </row>
    <row r="144" spans="1:23" ht="12.75">
      <c r="A144" s="13">
        <v>133</v>
      </c>
      <c r="B144" s="31" t="s">
        <v>74</v>
      </c>
      <c r="C144" s="13">
        <v>14</v>
      </c>
      <c r="D144" s="30"/>
      <c r="E144" s="30" t="s">
        <v>39</v>
      </c>
      <c r="F144" s="16">
        <v>0.167</v>
      </c>
      <c r="G144" s="16">
        <v>0</v>
      </c>
      <c r="H144" s="16">
        <v>0</v>
      </c>
      <c r="I144" s="16">
        <v>0.064</v>
      </c>
      <c r="J144" s="16">
        <v>0</v>
      </c>
      <c r="K144" s="16">
        <v>0</v>
      </c>
      <c r="L144" s="16">
        <v>0.026</v>
      </c>
      <c r="M144" s="16">
        <v>0.038</v>
      </c>
      <c r="N144" s="16">
        <v>0</v>
      </c>
      <c r="O144" s="16">
        <v>0</v>
      </c>
      <c r="P144" s="16">
        <v>0.217</v>
      </c>
      <c r="Q144" s="16">
        <v>3.403</v>
      </c>
      <c r="R144" s="16">
        <v>0.001</v>
      </c>
      <c r="S144" s="16">
        <v>0</v>
      </c>
      <c r="T144" s="16">
        <v>0.358</v>
      </c>
      <c r="U144" s="16">
        <v>0</v>
      </c>
      <c r="V144" s="16"/>
      <c r="W144" s="16">
        <v>4.21</v>
      </c>
    </row>
    <row r="145" spans="1:23" ht="12.75">
      <c r="A145" s="13">
        <v>134</v>
      </c>
      <c r="B145" s="31" t="s">
        <v>74</v>
      </c>
      <c r="C145" s="13">
        <v>18</v>
      </c>
      <c r="D145" s="30"/>
      <c r="E145" s="30" t="s">
        <v>39</v>
      </c>
      <c r="F145" s="16">
        <v>0.112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0.248</v>
      </c>
      <c r="Q145" s="16">
        <v>1.424</v>
      </c>
      <c r="R145" s="16">
        <v>0.001</v>
      </c>
      <c r="S145" s="16">
        <v>0</v>
      </c>
      <c r="T145" s="16">
        <v>0.371</v>
      </c>
      <c r="U145" s="16">
        <v>0</v>
      </c>
      <c r="V145" s="16"/>
      <c r="W145" s="16">
        <v>2.1559999999999997</v>
      </c>
    </row>
    <row r="146" spans="1:23" ht="12.75">
      <c r="A146" s="18">
        <v>135</v>
      </c>
      <c r="B146" s="31" t="s">
        <v>76</v>
      </c>
      <c r="C146" s="13" t="s">
        <v>65</v>
      </c>
      <c r="D146" s="30"/>
      <c r="E146" s="30" t="s">
        <v>39</v>
      </c>
      <c r="F146" s="16">
        <v>0.108</v>
      </c>
      <c r="G146" s="16">
        <v>0</v>
      </c>
      <c r="H146" s="16">
        <v>0.003</v>
      </c>
      <c r="I146" s="16">
        <v>0.064</v>
      </c>
      <c r="J146" s="16">
        <v>0</v>
      </c>
      <c r="K146" s="16">
        <v>0</v>
      </c>
      <c r="L146" s="16">
        <v>0.026</v>
      </c>
      <c r="M146" s="16">
        <v>0.038</v>
      </c>
      <c r="N146" s="16">
        <v>0.003</v>
      </c>
      <c r="O146" s="16">
        <v>0.004</v>
      </c>
      <c r="P146" s="16">
        <v>0.146</v>
      </c>
      <c r="Q146" s="16">
        <v>1.825</v>
      </c>
      <c r="R146" s="16">
        <v>0.001</v>
      </c>
      <c r="S146" s="16">
        <v>0</v>
      </c>
      <c r="T146" s="16">
        <v>0.188</v>
      </c>
      <c r="U146" s="16">
        <v>0</v>
      </c>
      <c r="V146" s="16"/>
      <c r="W146" s="16">
        <v>2.342</v>
      </c>
    </row>
    <row r="147" spans="1:23" ht="12.75">
      <c r="A147" s="20">
        <v>136</v>
      </c>
      <c r="B147" s="31" t="s">
        <v>40</v>
      </c>
      <c r="C147" s="13">
        <v>62</v>
      </c>
      <c r="D147" s="21"/>
      <c r="E147" s="21" t="s">
        <v>39</v>
      </c>
      <c r="F147" s="16">
        <v>0.22</v>
      </c>
      <c r="G147" s="16">
        <v>0</v>
      </c>
      <c r="H147" s="16">
        <v>0.002</v>
      </c>
      <c r="I147" s="16">
        <v>0.156</v>
      </c>
      <c r="J147" s="16">
        <v>0</v>
      </c>
      <c r="K147" s="16">
        <v>0.092</v>
      </c>
      <c r="L147" s="16">
        <v>0.026</v>
      </c>
      <c r="M147" s="16">
        <v>0.038</v>
      </c>
      <c r="N147" s="16">
        <v>0.003</v>
      </c>
      <c r="O147" s="16">
        <v>0.003</v>
      </c>
      <c r="P147" s="16">
        <v>0.098</v>
      </c>
      <c r="Q147" s="16">
        <v>2.276</v>
      </c>
      <c r="R147" s="16">
        <v>0.001</v>
      </c>
      <c r="S147" s="16">
        <v>0</v>
      </c>
      <c r="T147" s="16">
        <v>0.091</v>
      </c>
      <c r="U147" s="16">
        <v>0</v>
      </c>
      <c r="V147" s="16"/>
      <c r="W147" s="16">
        <v>2.85</v>
      </c>
    </row>
    <row r="148" spans="1:23" ht="12.75">
      <c r="A148" s="20">
        <v>137</v>
      </c>
      <c r="B148" s="31" t="s">
        <v>55</v>
      </c>
      <c r="C148" s="13">
        <v>16</v>
      </c>
      <c r="D148" s="21"/>
      <c r="E148" s="21" t="s">
        <v>39</v>
      </c>
      <c r="F148" s="16">
        <v>0.229</v>
      </c>
      <c r="G148" s="16">
        <v>0</v>
      </c>
      <c r="H148" s="16">
        <v>0.003</v>
      </c>
      <c r="I148" s="16">
        <v>0.064</v>
      </c>
      <c r="J148" s="16">
        <v>0</v>
      </c>
      <c r="K148" s="16">
        <v>0</v>
      </c>
      <c r="L148" s="16">
        <v>0.026</v>
      </c>
      <c r="M148" s="16">
        <v>0.038</v>
      </c>
      <c r="N148" s="16">
        <v>0.004</v>
      </c>
      <c r="O148" s="16">
        <v>0.005</v>
      </c>
      <c r="P148" s="16">
        <v>0.113</v>
      </c>
      <c r="Q148" s="16">
        <v>2.101</v>
      </c>
      <c r="R148" s="16">
        <v>0.001</v>
      </c>
      <c r="S148" s="16">
        <v>0</v>
      </c>
      <c r="T148" s="16">
        <v>0.225</v>
      </c>
      <c r="U148" s="16">
        <v>0</v>
      </c>
      <c r="V148" s="16"/>
      <c r="W148" s="16">
        <v>2.745</v>
      </c>
    </row>
    <row r="149" spans="1:23" ht="12.75">
      <c r="A149" s="23">
        <v>138</v>
      </c>
      <c r="B149" s="31" t="s">
        <v>55</v>
      </c>
      <c r="C149" s="13">
        <v>24</v>
      </c>
      <c r="D149" s="21"/>
      <c r="E149" s="21" t="s">
        <v>39</v>
      </c>
      <c r="F149" s="16">
        <v>0.25</v>
      </c>
      <c r="G149" s="16">
        <v>0</v>
      </c>
      <c r="H149" s="16">
        <v>0</v>
      </c>
      <c r="I149" s="16">
        <v>0.064</v>
      </c>
      <c r="J149" s="16">
        <v>0</v>
      </c>
      <c r="K149" s="16">
        <v>0</v>
      </c>
      <c r="L149" s="16">
        <v>0.026</v>
      </c>
      <c r="M149" s="16">
        <v>0.038</v>
      </c>
      <c r="N149" s="16">
        <v>0</v>
      </c>
      <c r="O149" s="16">
        <v>0</v>
      </c>
      <c r="P149" s="16">
        <v>0.149</v>
      </c>
      <c r="Q149" s="16">
        <v>2.471</v>
      </c>
      <c r="R149" s="16">
        <v>0.001</v>
      </c>
      <c r="S149" s="16">
        <v>0</v>
      </c>
      <c r="T149" s="16">
        <v>0.162</v>
      </c>
      <c r="U149" s="16">
        <v>0</v>
      </c>
      <c r="V149" s="16"/>
      <c r="W149" s="16">
        <v>3.097</v>
      </c>
    </row>
    <row r="150" spans="1:23" ht="12.75">
      <c r="A150" s="13">
        <v>139</v>
      </c>
      <c r="B150" s="31" t="s">
        <v>53</v>
      </c>
      <c r="C150" s="13">
        <v>32</v>
      </c>
      <c r="D150" s="21"/>
      <c r="E150" s="21" t="s">
        <v>39</v>
      </c>
      <c r="F150" s="16">
        <v>0.432</v>
      </c>
      <c r="G150" s="16">
        <v>0</v>
      </c>
      <c r="H150" s="16">
        <v>0</v>
      </c>
      <c r="I150" s="16">
        <v>0.064</v>
      </c>
      <c r="J150" s="16">
        <v>0</v>
      </c>
      <c r="K150" s="16">
        <v>0</v>
      </c>
      <c r="L150" s="16">
        <v>0.026</v>
      </c>
      <c r="M150" s="16">
        <v>0.038</v>
      </c>
      <c r="N150" s="16">
        <v>0</v>
      </c>
      <c r="O150" s="16">
        <v>0</v>
      </c>
      <c r="P150" s="16">
        <v>0.104</v>
      </c>
      <c r="Q150" s="16">
        <v>3.254</v>
      </c>
      <c r="R150" s="16">
        <v>0.002</v>
      </c>
      <c r="S150" s="16">
        <v>0</v>
      </c>
      <c r="T150" s="16">
        <v>0.119</v>
      </c>
      <c r="U150" s="16">
        <v>0</v>
      </c>
      <c r="V150" s="16"/>
      <c r="W150" s="16">
        <v>3.975</v>
      </c>
    </row>
    <row r="151" spans="1:23" ht="12.75">
      <c r="A151" s="13">
        <v>140</v>
      </c>
      <c r="B151" s="31" t="s">
        <v>77</v>
      </c>
      <c r="C151" s="13" t="s">
        <v>78</v>
      </c>
      <c r="D151" s="21"/>
      <c r="E151" s="21" t="s">
        <v>39</v>
      </c>
      <c r="F151" s="16">
        <v>0.189</v>
      </c>
      <c r="G151" s="16">
        <v>0</v>
      </c>
      <c r="H151" s="16">
        <v>0</v>
      </c>
      <c r="I151" s="16">
        <v>0.064</v>
      </c>
      <c r="J151" s="16">
        <v>0</v>
      </c>
      <c r="K151" s="16">
        <v>0</v>
      </c>
      <c r="L151" s="16">
        <v>0.026</v>
      </c>
      <c r="M151" s="16">
        <v>0.038</v>
      </c>
      <c r="N151" s="16">
        <v>0</v>
      </c>
      <c r="O151" s="16">
        <v>0</v>
      </c>
      <c r="P151" s="16">
        <v>0.106</v>
      </c>
      <c r="Q151" s="16">
        <v>1.808</v>
      </c>
      <c r="R151" s="16">
        <v>0.001</v>
      </c>
      <c r="S151" s="16">
        <v>0</v>
      </c>
      <c r="T151" s="16">
        <v>0.175</v>
      </c>
      <c r="U151" s="16">
        <v>0</v>
      </c>
      <c r="V151" s="16"/>
      <c r="W151" s="16">
        <v>2.3429999999999995</v>
      </c>
    </row>
    <row r="152" spans="1:23" ht="12.75">
      <c r="A152" s="18">
        <v>141</v>
      </c>
      <c r="B152" s="31" t="s">
        <v>53</v>
      </c>
      <c r="C152" s="13">
        <v>108</v>
      </c>
      <c r="D152" s="21"/>
      <c r="E152" s="21" t="s">
        <v>39</v>
      </c>
      <c r="F152" s="16">
        <v>0.244</v>
      </c>
      <c r="G152" s="16">
        <v>0</v>
      </c>
      <c r="H152" s="16">
        <v>0</v>
      </c>
      <c r="I152" s="16">
        <v>0.064</v>
      </c>
      <c r="J152" s="16">
        <v>0</v>
      </c>
      <c r="K152" s="16">
        <v>0</v>
      </c>
      <c r="L152" s="16">
        <v>0.026</v>
      </c>
      <c r="M152" s="16">
        <v>0.038</v>
      </c>
      <c r="N152" s="16">
        <v>0</v>
      </c>
      <c r="O152" s="16">
        <v>0</v>
      </c>
      <c r="P152" s="16">
        <v>0.098</v>
      </c>
      <c r="Q152" s="16">
        <v>2.171</v>
      </c>
      <c r="R152" s="16">
        <v>0.001</v>
      </c>
      <c r="S152" s="16">
        <v>0</v>
      </c>
      <c r="T152" s="16">
        <v>0.186</v>
      </c>
      <c r="U152" s="16">
        <v>0</v>
      </c>
      <c r="V152" s="16"/>
      <c r="W152" s="16">
        <v>2.764</v>
      </c>
    </row>
    <row r="153" spans="1:23" ht="26.25">
      <c r="A153" s="20">
        <v>142</v>
      </c>
      <c r="B153" s="31" t="s">
        <v>52</v>
      </c>
      <c r="C153" s="13">
        <v>5</v>
      </c>
      <c r="D153" s="21"/>
      <c r="E153" s="21" t="s">
        <v>39</v>
      </c>
      <c r="F153" s="16">
        <v>0.223</v>
      </c>
      <c r="G153" s="16">
        <v>0</v>
      </c>
      <c r="H153" s="16">
        <v>0</v>
      </c>
      <c r="I153" s="16">
        <v>0.064</v>
      </c>
      <c r="J153" s="16">
        <v>0</v>
      </c>
      <c r="K153" s="16">
        <v>0</v>
      </c>
      <c r="L153" s="16">
        <v>0.026</v>
      </c>
      <c r="M153" s="16">
        <v>0.038</v>
      </c>
      <c r="N153" s="16">
        <v>0</v>
      </c>
      <c r="O153" s="16">
        <v>0</v>
      </c>
      <c r="P153" s="16">
        <v>0.136</v>
      </c>
      <c r="Q153" s="16">
        <v>2.316</v>
      </c>
      <c r="R153" s="16">
        <v>0.001</v>
      </c>
      <c r="S153" s="16">
        <v>0</v>
      </c>
      <c r="T153" s="16">
        <v>0.157</v>
      </c>
      <c r="U153" s="16">
        <v>0</v>
      </c>
      <c r="V153" s="16"/>
      <c r="W153" s="16">
        <v>2.897</v>
      </c>
    </row>
    <row r="154" spans="1:23" ht="12.75">
      <c r="A154" s="20">
        <v>143</v>
      </c>
      <c r="B154" s="32" t="s">
        <v>37</v>
      </c>
      <c r="C154" s="13">
        <v>326</v>
      </c>
      <c r="D154" s="21"/>
      <c r="E154" s="21" t="s">
        <v>39</v>
      </c>
      <c r="F154" s="16">
        <v>0.111</v>
      </c>
      <c r="G154" s="16">
        <v>0</v>
      </c>
      <c r="H154" s="16">
        <v>0</v>
      </c>
      <c r="I154" s="16">
        <v>0.156</v>
      </c>
      <c r="J154" s="16">
        <v>0</v>
      </c>
      <c r="K154" s="16">
        <v>0.092</v>
      </c>
      <c r="L154" s="16">
        <v>0.026</v>
      </c>
      <c r="M154" s="16">
        <v>0.038</v>
      </c>
      <c r="N154" s="16">
        <v>0</v>
      </c>
      <c r="O154" s="16">
        <v>0</v>
      </c>
      <c r="P154" s="16">
        <v>0.106</v>
      </c>
      <c r="Q154" s="16">
        <v>2.435</v>
      </c>
      <c r="R154" s="16">
        <v>0.001</v>
      </c>
      <c r="S154" s="16">
        <v>0</v>
      </c>
      <c r="T154" s="16">
        <v>0.193</v>
      </c>
      <c r="U154" s="16">
        <v>0</v>
      </c>
      <c r="V154" s="16"/>
      <c r="W154" s="16">
        <v>3.002</v>
      </c>
    </row>
    <row r="155" spans="1:23" ht="12.75">
      <c r="A155" s="23">
        <v>144</v>
      </c>
      <c r="B155" s="32" t="s">
        <v>79</v>
      </c>
      <c r="C155" s="13">
        <v>2</v>
      </c>
      <c r="D155" s="21"/>
      <c r="E155" s="21" t="s">
        <v>39</v>
      </c>
      <c r="F155" s="16">
        <v>1.322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0.21</v>
      </c>
      <c r="Q155" s="16">
        <v>2.207</v>
      </c>
      <c r="R155" s="16">
        <v>0.007</v>
      </c>
      <c r="S155" s="16">
        <v>0</v>
      </c>
      <c r="T155" s="16">
        <v>0.347</v>
      </c>
      <c r="U155" s="16">
        <v>0</v>
      </c>
      <c r="V155" s="16"/>
      <c r="W155" s="16">
        <v>4.093</v>
      </c>
    </row>
    <row r="156" spans="1:23" ht="12.75">
      <c r="A156" s="13">
        <v>145</v>
      </c>
      <c r="B156" s="32" t="s">
        <v>80</v>
      </c>
      <c r="C156" s="13">
        <v>15</v>
      </c>
      <c r="D156" s="21"/>
      <c r="E156" s="21" t="s">
        <v>39</v>
      </c>
      <c r="F156" s="16">
        <v>0.827</v>
      </c>
      <c r="G156" s="16">
        <v>0</v>
      </c>
      <c r="H156" s="16">
        <v>0</v>
      </c>
      <c r="I156" s="16">
        <v>0.038</v>
      </c>
      <c r="J156" s="16">
        <v>0</v>
      </c>
      <c r="K156" s="16">
        <v>0</v>
      </c>
      <c r="L156" s="16">
        <v>0</v>
      </c>
      <c r="M156" s="16">
        <v>0.038</v>
      </c>
      <c r="N156" s="16">
        <v>0</v>
      </c>
      <c r="O156" s="16">
        <v>0</v>
      </c>
      <c r="P156" s="16">
        <v>0.131</v>
      </c>
      <c r="Q156" s="16">
        <v>1.949</v>
      </c>
      <c r="R156" s="16">
        <v>0.004</v>
      </c>
      <c r="S156" s="16">
        <v>0</v>
      </c>
      <c r="T156" s="16">
        <v>0.196</v>
      </c>
      <c r="U156" s="16">
        <v>0</v>
      </c>
      <c r="V156" s="16"/>
      <c r="W156" s="16">
        <v>3.145</v>
      </c>
    </row>
    <row r="157" spans="1:23" ht="12.75">
      <c r="A157" s="13">
        <v>146</v>
      </c>
      <c r="B157" s="32" t="s">
        <v>80</v>
      </c>
      <c r="C157" s="13">
        <v>17</v>
      </c>
      <c r="D157" s="21"/>
      <c r="E157" s="21" t="s">
        <v>39</v>
      </c>
      <c r="F157" s="16">
        <v>0.846</v>
      </c>
      <c r="G157" s="16">
        <v>0</v>
      </c>
      <c r="H157" s="16">
        <v>0</v>
      </c>
      <c r="I157" s="16">
        <v>0.038</v>
      </c>
      <c r="J157" s="16">
        <v>0</v>
      </c>
      <c r="K157" s="16">
        <v>0</v>
      </c>
      <c r="L157" s="16">
        <v>0</v>
      </c>
      <c r="M157" s="16">
        <v>0.038</v>
      </c>
      <c r="N157" s="16">
        <v>0</v>
      </c>
      <c r="O157" s="16">
        <v>0</v>
      </c>
      <c r="P157" s="16">
        <v>0.13</v>
      </c>
      <c r="Q157" s="16">
        <v>1.924</v>
      </c>
      <c r="R157" s="16">
        <v>0.004</v>
      </c>
      <c r="S157" s="16">
        <v>0</v>
      </c>
      <c r="T157" s="16">
        <v>0.162</v>
      </c>
      <c r="U157" s="16">
        <v>0</v>
      </c>
      <c r="V157" s="16"/>
      <c r="W157" s="16">
        <v>3.1039999999999996</v>
      </c>
    </row>
    <row r="158" spans="1:23" ht="12.75">
      <c r="A158" s="18">
        <v>147</v>
      </c>
      <c r="B158" s="31" t="s">
        <v>37</v>
      </c>
      <c r="C158" s="13">
        <v>294</v>
      </c>
      <c r="D158" s="21"/>
      <c r="E158" s="21" t="s">
        <v>39</v>
      </c>
      <c r="F158" s="16">
        <v>0.166</v>
      </c>
      <c r="G158" s="16">
        <v>0</v>
      </c>
      <c r="H158" s="16">
        <v>0</v>
      </c>
      <c r="I158" s="16">
        <v>0.064</v>
      </c>
      <c r="J158" s="16">
        <v>0</v>
      </c>
      <c r="K158" s="16">
        <v>0</v>
      </c>
      <c r="L158" s="16">
        <v>0.026</v>
      </c>
      <c r="M158" s="16">
        <v>0.038</v>
      </c>
      <c r="N158" s="16">
        <v>0</v>
      </c>
      <c r="O158" s="16">
        <v>0</v>
      </c>
      <c r="P158" s="16">
        <v>0.118</v>
      </c>
      <c r="Q158" s="16">
        <v>1.908</v>
      </c>
      <c r="R158" s="16">
        <v>0.001</v>
      </c>
      <c r="S158" s="16">
        <v>0</v>
      </c>
      <c r="T158" s="16">
        <v>0.193</v>
      </c>
      <c r="U158" s="16">
        <v>0</v>
      </c>
      <c r="V158" s="16"/>
      <c r="W158" s="16">
        <v>2.45</v>
      </c>
    </row>
    <row r="159" spans="1:23" ht="12.75">
      <c r="A159" s="20">
        <v>148</v>
      </c>
      <c r="B159" s="31" t="s">
        <v>37</v>
      </c>
      <c r="C159" s="13">
        <v>296</v>
      </c>
      <c r="D159" s="21"/>
      <c r="E159" s="21" t="s">
        <v>39</v>
      </c>
      <c r="F159" s="16">
        <v>0.306</v>
      </c>
      <c r="G159" s="16">
        <v>0</v>
      </c>
      <c r="H159" s="16">
        <v>0</v>
      </c>
      <c r="I159" s="16">
        <v>0.064</v>
      </c>
      <c r="J159" s="16">
        <v>0</v>
      </c>
      <c r="K159" s="16">
        <v>0</v>
      </c>
      <c r="L159" s="16">
        <v>0.026</v>
      </c>
      <c r="M159" s="16">
        <v>0.038</v>
      </c>
      <c r="N159" s="16">
        <v>0</v>
      </c>
      <c r="O159" s="16">
        <v>0</v>
      </c>
      <c r="P159" s="16">
        <v>0.192</v>
      </c>
      <c r="Q159" s="16">
        <v>3.031</v>
      </c>
      <c r="R159" s="16">
        <v>0.002</v>
      </c>
      <c r="S159" s="16">
        <v>0</v>
      </c>
      <c r="T159" s="16">
        <v>0.318</v>
      </c>
      <c r="U159" s="16">
        <v>0</v>
      </c>
      <c r="V159" s="16"/>
      <c r="W159" s="16">
        <v>3.913</v>
      </c>
    </row>
    <row r="160" spans="1:23" ht="12.75">
      <c r="A160" s="20">
        <v>149</v>
      </c>
      <c r="B160" s="31" t="s">
        <v>37</v>
      </c>
      <c r="C160" s="13">
        <v>298</v>
      </c>
      <c r="D160" s="21"/>
      <c r="E160" s="21" t="s">
        <v>39</v>
      </c>
      <c r="F160" s="16">
        <v>0.313</v>
      </c>
      <c r="G160" s="16">
        <v>0</v>
      </c>
      <c r="H160" s="16">
        <v>0</v>
      </c>
      <c r="I160" s="16">
        <v>0.064</v>
      </c>
      <c r="J160" s="16">
        <v>0</v>
      </c>
      <c r="K160" s="16">
        <v>0</v>
      </c>
      <c r="L160" s="16">
        <v>0.026</v>
      </c>
      <c r="M160" s="16">
        <v>0.038</v>
      </c>
      <c r="N160" s="16">
        <v>0</v>
      </c>
      <c r="O160" s="16">
        <v>0</v>
      </c>
      <c r="P160" s="16">
        <v>0.197</v>
      </c>
      <c r="Q160" s="16">
        <v>3.121</v>
      </c>
      <c r="R160" s="16">
        <v>0.002</v>
      </c>
      <c r="S160" s="16">
        <v>0</v>
      </c>
      <c r="T160" s="16">
        <v>0.325</v>
      </c>
      <c r="U160" s="16">
        <v>0</v>
      </c>
      <c r="V160" s="16"/>
      <c r="W160" s="16">
        <v>4.022</v>
      </c>
    </row>
    <row r="161" spans="1:23" ht="12.75">
      <c r="A161" s="23">
        <v>150</v>
      </c>
      <c r="B161" s="31" t="s">
        <v>37</v>
      </c>
      <c r="C161" s="13">
        <v>302</v>
      </c>
      <c r="D161" s="21"/>
      <c r="E161" s="21" t="s">
        <v>39</v>
      </c>
      <c r="F161" s="16">
        <v>0.356</v>
      </c>
      <c r="G161" s="16">
        <v>0</v>
      </c>
      <c r="H161" s="16">
        <v>0</v>
      </c>
      <c r="I161" s="16">
        <v>0.064</v>
      </c>
      <c r="J161" s="16">
        <v>0</v>
      </c>
      <c r="K161" s="16">
        <v>0</v>
      </c>
      <c r="L161" s="16">
        <v>0.026</v>
      </c>
      <c r="M161" s="16">
        <v>0.038</v>
      </c>
      <c r="N161" s="16">
        <v>0</v>
      </c>
      <c r="O161" s="16">
        <v>0</v>
      </c>
      <c r="P161" s="16">
        <v>0.202</v>
      </c>
      <c r="Q161" s="16">
        <v>3.15</v>
      </c>
      <c r="R161" s="16">
        <v>0.002</v>
      </c>
      <c r="S161" s="16">
        <v>0</v>
      </c>
      <c r="T161" s="16">
        <v>0.332</v>
      </c>
      <c r="U161" s="16">
        <v>0</v>
      </c>
      <c r="V161" s="16"/>
      <c r="W161" s="16">
        <v>4.106</v>
      </c>
    </row>
    <row r="162" spans="1:23" ht="12.75">
      <c r="A162" s="13">
        <v>151</v>
      </c>
      <c r="B162" s="31" t="s">
        <v>37</v>
      </c>
      <c r="C162" s="13">
        <v>304</v>
      </c>
      <c r="D162" s="30"/>
      <c r="E162" s="30" t="s">
        <v>39</v>
      </c>
      <c r="F162" s="16">
        <v>0.333</v>
      </c>
      <c r="G162" s="16">
        <v>0</v>
      </c>
      <c r="H162" s="16">
        <v>0</v>
      </c>
      <c r="I162" s="16">
        <v>0.064</v>
      </c>
      <c r="J162" s="16">
        <v>0</v>
      </c>
      <c r="K162" s="16">
        <v>0</v>
      </c>
      <c r="L162" s="16">
        <v>0.026</v>
      </c>
      <c r="M162" s="16">
        <v>0.038</v>
      </c>
      <c r="N162" s="16">
        <v>0</v>
      </c>
      <c r="O162" s="16">
        <v>0</v>
      </c>
      <c r="P162" s="16">
        <v>0.186</v>
      </c>
      <c r="Q162" s="16">
        <v>2.931</v>
      </c>
      <c r="R162" s="16">
        <v>0.002</v>
      </c>
      <c r="S162" s="16">
        <v>0</v>
      </c>
      <c r="T162" s="16">
        <v>0.309</v>
      </c>
      <c r="U162" s="16">
        <v>0</v>
      </c>
      <c r="V162" s="16"/>
      <c r="W162" s="16">
        <v>3.825</v>
      </c>
    </row>
    <row r="163" spans="1:23" ht="12.75">
      <c r="A163" s="13">
        <v>152</v>
      </c>
      <c r="B163" s="31" t="s">
        <v>81</v>
      </c>
      <c r="C163" s="13">
        <v>3</v>
      </c>
      <c r="D163" s="30"/>
      <c r="E163" s="30" t="s">
        <v>39</v>
      </c>
      <c r="F163" s="16">
        <v>1.22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0.194</v>
      </c>
      <c r="Q163" s="16">
        <v>2.099</v>
      </c>
      <c r="R163" s="16">
        <v>0.006</v>
      </c>
      <c r="S163" s="16">
        <v>0</v>
      </c>
      <c r="T163" s="16">
        <v>0.32</v>
      </c>
      <c r="U163" s="16">
        <v>0</v>
      </c>
      <c r="V163" s="16"/>
      <c r="W163" s="16">
        <v>3.8389999999999995</v>
      </c>
    </row>
    <row r="164" spans="1:23" ht="14.25" customHeight="1">
      <c r="A164" s="18">
        <v>153</v>
      </c>
      <c r="B164" s="19" t="s">
        <v>82</v>
      </c>
      <c r="C164" s="13">
        <v>56</v>
      </c>
      <c r="D164" s="30"/>
      <c r="E164" s="30" t="s">
        <v>39</v>
      </c>
      <c r="F164" s="16">
        <v>0.351</v>
      </c>
      <c r="G164" s="16">
        <v>0</v>
      </c>
      <c r="H164" s="16">
        <v>0</v>
      </c>
      <c r="I164" s="16">
        <v>0.064</v>
      </c>
      <c r="J164" s="16">
        <v>0</v>
      </c>
      <c r="K164" s="16">
        <v>0</v>
      </c>
      <c r="L164" s="16">
        <v>0.026</v>
      </c>
      <c r="M164" s="16">
        <v>0.038</v>
      </c>
      <c r="N164" s="16">
        <v>0</v>
      </c>
      <c r="O164" s="16">
        <v>0</v>
      </c>
      <c r="P164" s="16">
        <v>0.13</v>
      </c>
      <c r="Q164" s="16">
        <v>2.238</v>
      </c>
      <c r="R164" s="16">
        <v>0.002</v>
      </c>
      <c r="S164" s="16">
        <v>0</v>
      </c>
      <c r="T164" s="16">
        <v>0.161</v>
      </c>
      <c r="U164" s="16">
        <v>0</v>
      </c>
      <c r="V164" s="16"/>
      <c r="W164" s="16">
        <v>2.9459999999999997</v>
      </c>
    </row>
    <row r="165" spans="1:23" ht="12.75">
      <c r="A165" s="20">
        <v>154</v>
      </c>
      <c r="B165" s="31" t="s">
        <v>37</v>
      </c>
      <c r="C165" s="13">
        <v>146</v>
      </c>
      <c r="D165" s="21"/>
      <c r="E165" s="21" t="s">
        <v>39</v>
      </c>
      <c r="F165" s="16">
        <v>0.195</v>
      </c>
      <c r="G165" s="16">
        <v>0</v>
      </c>
      <c r="H165" s="16">
        <v>0</v>
      </c>
      <c r="I165" s="16">
        <v>0.156</v>
      </c>
      <c r="J165" s="16">
        <v>0</v>
      </c>
      <c r="K165" s="16">
        <v>0.092</v>
      </c>
      <c r="L165" s="16">
        <v>0.026</v>
      </c>
      <c r="M165" s="16">
        <v>0.038</v>
      </c>
      <c r="N165" s="16">
        <v>0</v>
      </c>
      <c r="O165" s="16">
        <v>0</v>
      </c>
      <c r="P165" s="16">
        <v>0.15</v>
      </c>
      <c r="Q165" s="16">
        <v>2.331</v>
      </c>
      <c r="R165" s="16">
        <v>0.001</v>
      </c>
      <c r="S165" s="16">
        <v>0</v>
      </c>
      <c r="T165" s="16">
        <v>0.249</v>
      </c>
      <c r="U165" s="16">
        <v>0</v>
      </c>
      <c r="V165" s="16"/>
      <c r="W165" s="16">
        <v>3.082</v>
      </c>
    </row>
    <row r="166" spans="1:23" ht="12.75">
      <c r="A166" s="20">
        <v>155</v>
      </c>
      <c r="B166" s="31" t="s">
        <v>37</v>
      </c>
      <c r="C166" s="13">
        <v>148</v>
      </c>
      <c r="D166" s="21"/>
      <c r="E166" s="21" t="s">
        <v>39</v>
      </c>
      <c r="F166" s="16">
        <v>0.179</v>
      </c>
      <c r="G166" s="16">
        <v>0</v>
      </c>
      <c r="H166" s="16">
        <v>0</v>
      </c>
      <c r="I166" s="16">
        <v>0.156</v>
      </c>
      <c r="J166" s="16">
        <v>0</v>
      </c>
      <c r="K166" s="16">
        <v>0.092</v>
      </c>
      <c r="L166" s="16">
        <v>0.026</v>
      </c>
      <c r="M166" s="16">
        <v>0.038</v>
      </c>
      <c r="N166" s="16">
        <v>0</v>
      </c>
      <c r="O166" s="16">
        <v>0</v>
      </c>
      <c r="P166" s="16">
        <v>0.148</v>
      </c>
      <c r="Q166" s="16">
        <v>2.278</v>
      </c>
      <c r="R166" s="16">
        <v>0.001</v>
      </c>
      <c r="S166" s="16">
        <v>0</v>
      </c>
      <c r="T166" s="16">
        <v>0.213</v>
      </c>
      <c r="U166" s="16">
        <v>0</v>
      </c>
      <c r="V166" s="16"/>
      <c r="W166" s="16">
        <v>2.975</v>
      </c>
    </row>
    <row r="167" spans="1:23" ht="12.75">
      <c r="A167" s="23">
        <v>156</v>
      </c>
      <c r="B167" s="31" t="s">
        <v>37</v>
      </c>
      <c r="C167" s="13">
        <v>150</v>
      </c>
      <c r="D167" s="21"/>
      <c r="E167" s="21" t="s">
        <v>39</v>
      </c>
      <c r="F167" s="16">
        <v>0.307</v>
      </c>
      <c r="G167" s="16">
        <v>0</v>
      </c>
      <c r="H167" s="16">
        <v>0.003</v>
      </c>
      <c r="I167" s="16">
        <v>0.156</v>
      </c>
      <c r="J167" s="16">
        <v>0</v>
      </c>
      <c r="K167" s="16">
        <v>0.092</v>
      </c>
      <c r="L167" s="16">
        <v>0.026</v>
      </c>
      <c r="M167" s="16">
        <v>0.038</v>
      </c>
      <c r="N167" s="16">
        <v>0.003</v>
      </c>
      <c r="O167" s="16">
        <v>0.004</v>
      </c>
      <c r="P167" s="16">
        <v>0.149</v>
      </c>
      <c r="Q167" s="16">
        <v>2.309</v>
      </c>
      <c r="R167" s="16">
        <v>0.002</v>
      </c>
      <c r="S167" s="16">
        <v>0</v>
      </c>
      <c r="T167" s="16">
        <v>0.246</v>
      </c>
      <c r="U167" s="16">
        <v>0</v>
      </c>
      <c r="V167" s="16"/>
      <c r="W167" s="16">
        <v>3.179</v>
      </c>
    </row>
    <row r="168" spans="1:23" ht="12.75">
      <c r="A168" s="13">
        <v>157</v>
      </c>
      <c r="B168" s="31" t="s">
        <v>37</v>
      </c>
      <c r="C168" s="13">
        <v>154</v>
      </c>
      <c r="D168" s="21"/>
      <c r="E168" s="21" t="s">
        <v>39</v>
      </c>
      <c r="F168" s="16">
        <v>0.418</v>
      </c>
      <c r="G168" s="16">
        <v>0</v>
      </c>
      <c r="H168" s="16">
        <v>0</v>
      </c>
      <c r="I168" s="16">
        <v>0.156</v>
      </c>
      <c r="J168" s="16">
        <v>0</v>
      </c>
      <c r="K168" s="16">
        <v>0.092</v>
      </c>
      <c r="L168" s="16">
        <v>0.026</v>
      </c>
      <c r="M168" s="16">
        <v>0.038</v>
      </c>
      <c r="N168" s="16">
        <v>0</v>
      </c>
      <c r="O168" s="16">
        <v>0</v>
      </c>
      <c r="P168" s="16">
        <v>0.149</v>
      </c>
      <c r="Q168" s="16">
        <v>2.268</v>
      </c>
      <c r="R168" s="16">
        <v>0.002</v>
      </c>
      <c r="S168" s="16">
        <v>0</v>
      </c>
      <c r="T168" s="16">
        <v>0.245</v>
      </c>
      <c r="U168" s="16">
        <v>0</v>
      </c>
      <c r="V168" s="16"/>
      <c r="W168" s="16">
        <v>3.2379999999999995</v>
      </c>
    </row>
    <row r="169" spans="1:23" ht="12.75">
      <c r="A169" s="13">
        <v>158</v>
      </c>
      <c r="B169" s="31" t="s">
        <v>37</v>
      </c>
      <c r="C169" s="13">
        <v>156</v>
      </c>
      <c r="D169" s="21"/>
      <c r="E169" s="21" t="s">
        <v>39</v>
      </c>
      <c r="F169" s="16">
        <v>0.321</v>
      </c>
      <c r="G169" s="16">
        <v>0</v>
      </c>
      <c r="H169" s="16">
        <v>0</v>
      </c>
      <c r="I169" s="16">
        <v>0.156</v>
      </c>
      <c r="J169" s="16">
        <v>0</v>
      </c>
      <c r="K169" s="16">
        <v>0.092</v>
      </c>
      <c r="L169" s="16">
        <v>0.026</v>
      </c>
      <c r="M169" s="16">
        <v>0.038</v>
      </c>
      <c r="N169" s="16">
        <v>0</v>
      </c>
      <c r="O169" s="16">
        <v>0</v>
      </c>
      <c r="P169" s="16">
        <v>0.149</v>
      </c>
      <c r="Q169" s="16">
        <v>2.231</v>
      </c>
      <c r="R169" s="16">
        <v>0.002</v>
      </c>
      <c r="S169" s="16">
        <v>0</v>
      </c>
      <c r="T169" s="16">
        <v>0.247</v>
      </c>
      <c r="U169" s="16">
        <v>0</v>
      </c>
      <c r="V169" s="16"/>
      <c r="W169" s="16">
        <v>3.1059999999999994</v>
      </c>
    </row>
    <row r="170" spans="1:23" ht="12.75">
      <c r="A170" s="18">
        <v>159</v>
      </c>
      <c r="B170" s="31" t="s">
        <v>37</v>
      </c>
      <c r="C170" s="13">
        <v>158</v>
      </c>
      <c r="D170" s="21"/>
      <c r="E170" s="21" t="s">
        <v>39</v>
      </c>
      <c r="F170" s="16">
        <v>0.302</v>
      </c>
      <c r="G170" s="16">
        <v>0</v>
      </c>
      <c r="H170" s="16">
        <v>0</v>
      </c>
      <c r="I170" s="16">
        <v>0.156</v>
      </c>
      <c r="J170" s="16">
        <v>0</v>
      </c>
      <c r="K170" s="16">
        <v>0.092</v>
      </c>
      <c r="L170" s="16">
        <v>0.026</v>
      </c>
      <c r="M170" s="16">
        <v>0.038</v>
      </c>
      <c r="N170" s="16">
        <v>0</v>
      </c>
      <c r="O170" s="16">
        <v>0</v>
      </c>
      <c r="P170" s="16">
        <v>0.082</v>
      </c>
      <c r="Q170" s="16">
        <v>2.241</v>
      </c>
      <c r="R170" s="16">
        <v>0.002</v>
      </c>
      <c r="S170" s="16">
        <v>0</v>
      </c>
      <c r="T170" s="16">
        <v>0.245</v>
      </c>
      <c r="U170" s="16">
        <v>0</v>
      </c>
      <c r="V170" s="16"/>
      <c r="W170" s="16">
        <v>3.028</v>
      </c>
    </row>
    <row r="171" spans="1:23" ht="12.75">
      <c r="A171" s="20">
        <v>160</v>
      </c>
      <c r="B171" s="31" t="s">
        <v>37</v>
      </c>
      <c r="C171" s="13">
        <v>160</v>
      </c>
      <c r="D171" s="21"/>
      <c r="E171" s="21" t="s">
        <v>39</v>
      </c>
      <c r="F171" s="16">
        <v>0.505</v>
      </c>
      <c r="G171" s="16">
        <v>0</v>
      </c>
      <c r="H171" s="16">
        <v>0</v>
      </c>
      <c r="I171" s="16">
        <v>0.156</v>
      </c>
      <c r="J171" s="16">
        <v>0</v>
      </c>
      <c r="K171" s="16">
        <v>0.092</v>
      </c>
      <c r="L171" s="16">
        <v>0.026</v>
      </c>
      <c r="M171" s="16">
        <v>0.038</v>
      </c>
      <c r="N171" s="16">
        <v>0</v>
      </c>
      <c r="O171" s="16">
        <v>0</v>
      </c>
      <c r="P171" s="16">
        <v>0.131</v>
      </c>
      <c r="Q171" s="16">
        <v>2.829</v>
      </c>
      <c r="R171" s="16">
        <v>0.003</v>
      </c>
      <c r="S171" s="16">
        <v>0</v>
      </c>
      <c r="T171" s="16">
        <v>0.31</v>
      </c>
      <c r="U171" s="16">
        <v>0</v>
      </c>
      <c r="V171" s="33"/>
      <c r="W171" s="16">
        <v>3.9340000000000006</v>
      </c>
    </row>
    <row r="172" spans="1:23" ht="12.75">
      <c r="A172" s="20">
        <v>161</v>
      </c>
      <c r="B172" s="31" t="s">
        <v>37</v>
      </c>
      <c r="C172" s="13">
        <v>170</v>
      </c>
      <c r="D172" s="21"/>
      <c r="E172" s="21" t="s">
        <v>39</v>
      </c>
      <c r="F172" s="16">
        <v>0.377</v>
      </c>
      <c r="G172" s="16">
        <v>0</v>
      </c>
      <c r="H172" s="16">
        <v>0</v>
      </c>
      <c r="I172" s="16">
        <v>0.156</v>
      </c>
      <c r="J172" s="16">
        <v>0</v>
      </c>
      <c r="K172" s="16">
        <v>0.092</v>
      </c>
      <c r="L172" s="16">
        <v>0.026</v>
      </c>
      <c r="M172" s="16">
        <v>0.038</v>
      </c>
      <c r="N172" s="16">
        <v>0</v>
      </c>
      <c r="O172" s="16">
        <v>0</v>
      </c>
      <c r="P172" s="16">
        <v>0.096</v>
      </c>
      <c r="Q172" s="16">
        <v>1.817</v>
      </c>
      <c r="R172" s="16">
        <v>0.002</v>
      </c>
      <c r="S172" s="16">
        <v>0</v>
      </c>
      <c r="T172" s="16">
        <v>0.093</v>
      </c>
      <c r="U172" s="16">
        <v>0</v>
      </c>
      <c r="V172" s="16"/>
      <c r="W172" s="16">
        <v>2.5409999999999995</v>
      </c>
    </row>
    <row r="173" spans="1:23" ht="12.75">
      <c r="A173" s="23">
        <v>162</v>
      </c>
      <c r="B173" s="31" t="s">
        <v>83</v>
      </c>
      <c r="C173" s="13">
        <v>174</v>
      </c>
      <c r="D173" s="21"/>
      <c r="E173" s="21" t="s">
        <v>39</v>
      </c>
      <c r="F173" s="16">
        <v>0.257</v>
      </c>
      <c r="G173" s="16">
        <v>0</v>
      </c>
      <c r="H173" s="16">
        <v>0</v>
      </c>
      <c r="I173" s="16">
        <v>0.064</v>
      </c>
      <c r="J173" s="16">
        <v>0</v>
      </c>
      <c r="K173" s="16">
        <v>0</v>
      </c>
      <c r="L173" s="16">
        <v>0.026</v>
      </c>
      <c r="M173" s="16">
        <v>0.038</v>
      </c>
      <c r="N173" s="16">
        <v>0</v>
      </c>
      <c r="O173" s="16">
        <v>0</v>
      </c>
      <c r="P173" s="16">
        <v>0.109</v>
      </c>
      <c r="Q173" s="16">
        <v>3.138</v>
      </c>
      <c r="R173" s="16">
        <v>0.001</v>
      </c>
      <c r="S173" s="16">
        <v>0</v>
      </c>
      <c r="T173" s="16">
        <v>0.131</v>
      </c>
      <c r="U173" s="16">
        <v>0</v>
      </c>
      <c r="V173" s="16"/>
      <c r="W173" s="16">
        <v>3.7</v>
      </c>
    </row>
    <row r="174" spans="1:23" ht="12.75">
      <c r="A174" s="13">
        <v>163</v>
      </c>
      <c r="B174" s="31" t="s">
        <v>37</v>
      </c>
      <c r="C174" s="13">
        <v>176</v>
      </c>
      <c r="D174" s="21"/>
      <c r="E174" s="21" t="s">
        <v>39</v>
      </c>
      <c r="F174" s="16">
        <v>0.168</v>
      </c>
      <c r="G174" s="16">
        <v>0</v>
      </c>
      <c r="H174" s="16">
        <v>0</v>
      </c>
      <c r="I174" s="16">
        <v>0.156</v>
      </c>
      <c r="J174" s="16">
        <v>0</v>
      </c>
      <c r="K174" s="16">
        <v>0.092</v>
      </c>
      <c r="L174" s="16">
        <v>0.026</v>
      </c>
      <c r="M174" s="16">
        <v>0.038</v>
      </c>
      <c r="N174" s="16">
        <v>0</v>
      </c>
      <c r="O174" s="16">
        <v>0</v>
      </c>
      <c r="P174" s="16">
        <v>0.097</v>
      </c>
      <c r="Q174" s="16">
        <v>2.092</v>
      </c>
      <c r="R174" s="16">
        <v>0.001</v>
      </c>
      <c r="S174" s="16">
        <v>0</v>
      </c>
      <c r="T174" s="16">
        <v>0.139</v>
      </c>
      <c r="U174" s="16">
        <v>0</v>
      </c>
      <c r="V174" s="16"/>
      <c r="W174" s="16">
        <v>2.6529999999999996</v>
      </c>
    </row>
    <row r="175" spans="1:23" ht="12.75">
      <c r="A175" s="13">
        <v>164</v>
      </c>
      <c r="B175" s="31" t="s">
        <v>37</v>
      </c>
      <c r="C175" s="13">
        <v>178</v>
      </c>
      <c r="D175" s="21"/>
      <c r="E175" s="21" t="s">
        <v>39</v>
      </c>
      <c r="F175" s="16">
        <v>0.19</v>
      </c>
      <c r="G175" s="16">
        <v>0</v>
      </c>
      <c r="H175" s="16">
        <v>0</v>
      </c>
      <c r="I175" s="16">
        <v>0.064</v>
      </c>
      <c r="J175" s="16">
        <v>0</v>
      </c>
      <c r="K175" s="16">
        <v>0</v>
      </c>
      <c r="L175" s="16">
        <v>0.026</v>
      </c>
      <c r="M175" s="16">
        <v>0.038</v>
      </c>
      <c r="N175" s="16">
        <v>0</v>
      </c>
      <c r="O175" s="16">
        <v>0</v>
      </c>
      <c r="P175" s="16">
        <v>0.11</v>
      </c>
      <c r="Q175" s="16">
        <v>3.162</v>
      </c>
      <c r="R175" s="16">
        <v>0.001</v>
      </c>
      <c r="S175" s="16">
        <v>0</v>
      </c>
      <c r="T175" s="16">
        <v>0.264</v>
      </c>
      <c r="U175" s="16">
        <v>0</v>
      </c>
      <c r="V175" s="16"/>
      <c r="W175" s="16">
        <v>3.7909999999999995</v>
      </c>
    </row>
    <row r="176" spans="1:23" ht="12.75">
      <c r="A176" s="18">
        <v>165</v>
      </c>
      <c r="B176" s="31" t="s">
        <v>37</v>
      </c>
      <c r="C176" s="13">
        <v>180</v>
      </c>
      <c r="D176" s="21"/>
      <c r="E176" s="21" t="s">
        <v>39</v>
      </c>
      <c r="F176" s="16">
        <v>0.306</v>
      </c>
      <c r="G176" s="16">
        <v>0</v>
      </c>
      <c r="H176" s="16">
        <v>0</v>
      </c>
      <c r="I176" s="16">
        <v>0.156</v>
      </c>
      <c r="J176" s="16">
        <v>0</v>
      </c>
      <c r="K176" s="16">
        <v>0.092</v>
      </c>
      <c r="L176" s="16">
        <v>0.026</v>
      </c>
      <c r="M176" s="16">
        <v>0.038</v>
      </c>
      <c r="N176" s="16">
        <v>0</v>
      </c>
      <c r="O176" s="16">
        <v>0</v>
      </c>
      <c r="P176" s="16">
        <v>0.107</v>
      </c>
      <c r="Q176" s="16">
        <v>2.815</v>
      </c>
      <c r="R176" s="16">
        <v>0.002</v>
      </c>
      <c r="S176" s="16">
        <v>0</v>
      </c>
      <c r="T176" s="16">
        <v>0.252</v>
      </c>
      <c r="U176" s="16">
        <v>0</v>
      </c>
      <c r="V176" s="16"/>
      <c r="W176" s="16">
        <v>3.638</v>
      </c>
    </row>
    <row r="177" spans="1:23" ht="12.75">
      <c r="A177" s="20">
        <v>166</v>
      </c>
      <c r="B177" s="31" t="s">
        <v>37</v>
      </c>
      <c r="C177" s="13">
        <v>182</v>
      </c>
      <c r="D177" s="21"/>
      <c r="E177" s="21" t="s">
        <v>39</v>
      </c>
      <c r="F177" s="16">
        <v>0.28</v>
      </c>
      <c r="G177" s="16">
        <v>0</v>
      </c>
      <c r="H177" s="16">
        <v>0</v>
      </c>
      <c r="I177" s="16">
        <v>0.064</v>
      </c>
      <c r="J177" s="16">
        <v>0</v>
      </c>
      <c r="K177" s="16">
        <v>0</v>
      </c>
      <c r="L177" s="16">
        <v>0.026</v>
      </c>
      <c r="M177" s="16">
        <v>0.038</v>
      </c>
      <c r="N177" s="16">
        <v>0</v>
      </c>
      <c r="O177" s="16">
        <v>0</v>
      </c>
      <c r="P177" s="16">
        <v>0.104</v>
      </c>
      <c r="Q177" s="16">
        <v>2.791</v>
      </c>
      <c r="R177" s="16">
        <v>0.001</v>
      </c>
      <c r="S177" s="16">
        <v>0</v>
      </c>
      <c r="T177" s="16">
        <v>0.248</v>
      </c>
      <c r="U177" s="16">
        <v>0</v>
      </c>
      <c r="V177" s="16"/>
      <c r="W177" s="16">
        <v>3.4879999999999995</v>
      </c>
    </row>
    <row r="178" spans="1:23" ht="12.75">
      <c r="A178" s="20">
        <v>167</v>
      </c>
      <c r="B178" s="31" t="s">
        <v>37</v>
      </c>
      <c r="C178" s="13">
        <v>282</v>
      </c>
      <c r="D178" s="21"/>
      <c r="E178" s="21" t="s">
        <v>39</v>
      </c>
      <c r="F178" s="16">
        <v>0.158</v>
      </c>
      <c r="G178" s="16">
        <v>0</v>
      </c>
      <c r="H178" s="16">
        <v>0</v>
      </c>
      <c r="I178" s="16">
        <v>0.064</v>
      </c>
      <c r="J178" s="16">
        <v>0</v>
      </c>
      <c r="K178" s="16">
        <v>0</v>
      </c>
      <c r="L178" s="16">
        <v>0.026</v>
      </c>
      <c r="M178" s="16">
        <v>0.038</v>
      </c>
      <c r="N178" s="16">
        <v>0</v>
      </c>
      <c r="O178" s="16">
        <v>0</v>
      </c>
      <c r="P178" s="16">
        <v>0.114</v>
      </c>
      <c r="Q178" s="16">
        <v>1.919</v>
      </c>
      <c r="R178" s="16">
        <v>0.001</v>
      </c>
      <c r="S178" s="16">
        <v>0</v>
      </c>
      <c r="T178" s="16">
        <v>0.126</v>
      </c>
      <c r="U178" s="16">
        <v>0</v>
      </c>
      <c r="V178" s="16"/>
      <c r="W178" s="16">
        <v>2.3819999999999997</v>
      </c>
    </row>
    <row r="179" spans="1:23" ht="12.75">
      <c r="A179" s="23">
        <v>168</v>
      </c>
      <c r="B179" s="31" t="s">
        <v>37</v>
      </c>
      <c r="C179" s="13">
        <v>290</v>
      </c>
      <c r="D179" s="21"/>
      <c r="E179" s="21" t="s">
        <v>39</v>
      </c>
      <c r="F179" s="16">
        <v>0.299</v>
      </c>
      <c r="G179" s="16">
        <v>0</v>
      </c>
      <c r="H179" s="16">
        <v>0</v>
      </c>
      <c r="I179" s="16">
        <v>0.064</v>
      </c>
      <c r="J179" s="16">
        <v>0</v>
      </c>
      <c r="K179" s="16">
        <v>0</v>
      </c>
      <c r="L179" s="16">
        <v>0.026</v>
      </c>
      <c r="M179" s="16">
        <v>0.038</v>
      </c>
      <c r="N179" s="16">
        <v>0</v>
      </c>
      <c r="O179" s="16">
        <v>0</v>
      </c>
      <c r="P179" s="16">
        <v>0.199</v>
      </c>
      <c r="Q179" s="16">
        <v>3.103</v>
      </c>
      <c r="R179" s="16">
        <v>0.002</v>
      </c>
      <c r="S179" s="16">
        <v>0</v>
      </c>
      <c r="T179" s="16">
        <v>0.33</v>
      </c>
      <c r="U179" s="16">
        <v>0</v>
      </c>
      <c r="V179" s="16"/>
      <c r="W179" s="16">
        <v>3.997</v>
      </c>
    </row>
    <row r="180" spans="1:23" ht="12.75">
      <c r="A180" s="13">
        <v>169</v>
      </c>
      <c r="B180" s="31" t="s">
        <v>37</v>
      </c>
      <c r="C180" s="13">
        <v>292</v>
      </c>
      <c r="D180" s="21"/>
      <c r="E180" s="21" t="s">
        <v>39</v>
      </c>
      <c r="F180" s="16">
        <v>0.292</v>
      </c>
      <c r="G180" s="16">
        <v>0</v>
      </c>
      <c r="H180" s="16">
        <v>0</v>
      </c>
      <c r="I180" s="16">
        <v>0.064</v>
      </c>
      <c r="J180" s="16">
        <v>0</v>
      </c>
      <c r="K180" s="16">
        <v>0</v>
      </c>
      <c r="L180" s="16">
        <v>0.026</v>
      </c>
      <c r="M180" s="16">
        <v>0.038</v>
      </c>
      <c r="N180" s="16">
        <v>0</v>
      </c>
      <c r="O180" s="16">
        <v>0</v>
      </c>
      <c r="P180" s="16">
        <v>0.194</v>
      </c>
      <c r="Q180" s="16">
        <v>3.094</v>
      </c>
      <c r="R180" s="16">
        <v>0.001</v>
      </c>
      <c r="S180" s="16">
        <v>0</v>
      </c>
      <c r="T180" s="16">
        <v>0.322</v>
      </c>
      <c r="U180" s="16">
        <v>0</v>
      </c>
      <c r="V180" s="16"/>
      <c r="W180" s="16">
        <v>3.967</v>
      </c>
    </row>
    <row r="181" spans="1:23" ht="12.75">
      <c r="A181" s="13">
        <v>170</v>
      </c>
      <c r="B181" s="31" t="s">
        <v>37</v>
      </c>
      <c r="C181" s="13">
        <v>300</v>
      </c>
      <c r="D181" s="30"/>
      <c r="E181" s="30" t="s">
        <v>39</v>
      </c>
      <c r="F181" s="16">
        <v>0.189</v>
      </c>
      <c r="G181" s="16">
        <v>0</v>
      </c>
      <c r="H181" s="16">
        <v>0</v>
      </c>
      <c r="I181" s="16">
        <v>0.064</v>
      </c>
      <c r="J181" s="16">
        <v>0</v>
      </c>
      <c r="K181" s="16">
        <v>0</v>
      </c>
      <c r="L181" s="16">
        <v>0.026</v>
      </c>
      <c r="M181" s="16">
        <v>0.038</v>
      </c>
      <c r="N181" s="16">
        <v>0</v>
      </c>
      <c r="O181" s="16">
        <v>0</v>
      </c>
      <c r="P181" s="16">
        <v>0.077</v>
      </c>
      <c r="Q181" s="16">
        <v>1.491</v>
      </c>
      <c r="R181" s="16">
        <v>0.001</v>
      </c>
      <c r="S181" s="16">
        <v>0</v>
      </c>
      <c r="T181" s="16">
        <v>0.164</v>
      </c>
      <c r="U181" s="16">
        <v>0</v>
      </c>
      <c r="V181" s="16"/>
      <c r="W181" s="16">
        <v>1.986</v>
      </c>
    </row>
    <row r="182" spans="1:23" ht="12.75">
      <c r="A182" s="18">
        <v>171</v>
      </c>
      <c r="B182" s="31" t="s">
        <v>84</v>
      </c>
      <c r="C182" s="13">
        <v>21</v>
      </c>
      <c r="D182" s="30"/>
      <c r="E182" s="30" t="s">
        <v>39</v>
      </c>
      <c r="F182" s="16">
        <v>0.234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0.13</v>
      </c>
      <c r="Q182" s="16">
        <v>2.64</v>
      </c>
      <c r="R182" s="16">
        <v>0.001</v>
      </c>
      <c r="S182" s="16">
        <v>0</v>
      </c>
      <c r="T182" s="16">
        <v>0.306</v>
      </c>
      <c r="U182" s="16">
        <v>0</v>
      </c>
      <c r="V182" s="16"/>
      <c r="W182" s="16">
        <v>3.311</v>
      </c>
    </row>
    <row r="183" spans="1:23" ht="12.75">
      <c r="A183" s="20">
        <v>172</v>
      </c>
      <c r="B183" s="31" t="s">
        <v>85</v>
      </c>
      <c r="C183" s="13">
        <v>31</v>
      </c>
      <c r="D183" s="30"/>
      <c r="E183" s="30" t="s">
        <v>39</v>
      </c>
      <c r="F183" s="16">
        <v>0.578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0.198</v>
      </c>
      <c r="Q183" s="16">
        <v>3.894</v>
      </c>
      <c r="R183" s="16">
        <v>0.003</v>
      </c>
      <c r="S183" s="16">
        <v>0</v>
      </c>
      <c r="T183" s="16">
        <v>0.166</v>
      </c>
      <c r="U183" s="16">
        <v>0</v>
      </c>
      <c r="V183" s="16"/>
      <c r="W183" s="16">
        <v>4.839</v>
      </c>
    </row>
    <row r="184" spans="1:23" ht="12.75">
      <c r="A184" s="20">
        <v>173</v>
      </c>
      <c r="B184" s="31" t="s">
        <v>85</v>
      </c>
      <c r="C184" s="13">
        <v>34</v>
      </c>
      <c r="D184" s="30"/>
      <c r="E184" s="30" t="s">
        <v>39</v>
      </c>
      <c r="F184" s="16">
        <v>0.499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0.172</v>
      </c>
      <c r="Q184" s="16">
        <v>3.389</v>
      </c>
      <c r="R184" s="16">
        <v>0.003</v>
      </c>
      <c r="S184" s="16">
        <v>0</v>
      </c>
      <c r="T184" s="16">
        <v>0.407</v>
      </c>
      <c r="U184" s="16">
        <v>0</v>
      </c>
      <c r="V184" s="16"/>
      <c r="W184" s="16">
        <v>4.47</v>
      </c>
    </row>
    <row r="185" spans="1:23" ht="12.75">
      <c r="A185" s="23">
        <v>174</v>
      </c>
      <c r="B185" s="31" t="s">
        <v>74</v>
      </c>
      <c r="C185" s="13" t="s">
        <v>86</v>
      </c>
      <c r="D185" s="30"/>
      <c r="E185" s="30" t="s">
        <v>39</v>
      </c>
      <c r="F185" s="16">
        <v>0.525</v>
      </c>
      <c r="G185" s="16">
        <v>0</v>
      </c>
      <c r="H185" s="16">
        <v>0.004</v>
      </c>
      <c r="I185" s="16">
        <v>0.038</v>
      </c>
      <c r="J185" s="16">
        <v>0</v>
      </c>
      <c r="K185" s="16">
        <v>0</v>
      </c>
      <c r="L185" s="16">
        <v>0</v>
      </c>
      <c r="M185" s="16">
        <v>0.038</v>
      </c>
      <c r="N185" s="16">
        <v>0.005</v>
      </c>
      <c r="O185" s="16">
        <v>0.006</v>
      </c>
      <c r="P185" s="16">
        <v>0.079</v>
      </c>
      <c r="Q185" s="16">
        <v>1.748</v>
      </c>
      <c r="R185" s="16">
        <v>0.003</v>
      </c>
      <c r="S185" s="16">
        <v>0</v>
      </c>
      <c r="T185" s="16">
        <v>0.17</v>
      </c>
      <c r="U185" s="16">
        <v>0</v>
      </c>
      <c r="V185" s="16"/>
      <c r="W185" s="16">
        <v>2.5780000000000003</v>
      </c>
    </row>
    <row r="186" spans="1:23" ht="12.75">
      <c r="A186" s="13">
        <v>175</v>
      </c>
      <c r="B186" s="31" t="s">
        <v>87</v>
      </c>
      <c r="C186" s="13">
        <v>19</v>
      </c>
      <c r="D186" s="30"/>
      <c r="E186" s="30" t="s">
        <v>39</v>
      </c>
      <c r="F186" s="16">
        <v>0.346</v>
      </c>
      <c r="G186" s="16">
        <v>0</v>
      </c>
      <c r="H186" s="16">
        <v>0</v>
      </c>
      <c r="I186" s="16">
        <v>0.156</v>
      </c>
      <c r="J186" s="16">
        <v>0</v>
      </c>
      <c r="K186" s="16">
        <v>0.092</v>
      </c>
      <c r="L186" s="16">
        <v>0.026</v>
      </c>
      <c r="M186" s="16">
        <v>0.038</v>
      </c>
      <c r="N186" s="16">
        <v>0</v>
      </c>
      <c r="O186" s="16">
        <v>0</v>
      </c>
      <c r="P186" s="16">
        <v>0.198</v>
      </c>
      <c r="Q186" s="16">
        <v>2.313</v>
      </c>
      <c r="R186" s="16">
        <v>0.002</v>
      </c>
      <c r="S186" s="16">
        <v>0</v>
      </c>
      <c r="T186" s="16">
        <v>0.191</v>
      </c>
      <c r="U186" s="16">
        <v>0</v>
      </c>
      <c r="V186" s="16"/>
      <c r="W186" s="16">
        <v>3.2059999999999995</v>
      </c>
    </row>
    <row r="187" spans="1:23" ht="12.75">
      <c r="A187" s="13">
        <v>176</v>
      </c>
      <c r="B187" s="31" t="s">
        <v>51</v>
      </c>
      <c r="C187" s="13">
        <v>19</v>
      </c>
      <c r="D187" s="21"/>
      <c r="E187" s="21" t="s">
        <v>39</v>
      </c>
      <c r="F187" s="16">
        <v>0.217</v>
      </c>
      <c r="G187" s="16">
        <v>0</v>
      </c>
      <c r="H187" s="16">
        <v>0</v>
      </c>
      <c r="I187" s="16">
        <v>0.156</v>
      </c>
      <c r="J187" s="16">
        <v>0</v>
      </c>
      <c r="K187" s="16">
        <v>0.092</v>
      </c>
      <c r="L187" s="16">
        <v>0.026</v>
      </c>
      <c r="M187" s="16">
        <v>0.038</v>
      </c>
      <c r="N187" s="16">
        <v>0</v>
      </c>
      <c r="O187" s="16">
        <v>0</v>
      </c>
      <c r="P187" s="16">
        <v>0.164</v>
      </c>
      <c r="Q187" s="16">
        <v>2.581</v>
      </c>
      <c r="R187" s="16">
        <v>0.001</v>
      </c>
      <c r="S187" s="16">
        <v>0</v>
      </c>
      <c r="T187" s="16">
        <v>0.137</v>
      </c>
      <c r="U187" s="16">
        <v>0</v>
      </c>
      <c r="V187" s="16"/>
      <c r="W187" s="16">
        <v>3.256</v>
      </c>
    </row>
    <row r="188" spans="1:23" ht="12.75">
      <c r="A188" s="18">
        <v>177</v>
      </c>
      <c r="B188" s="31" t="s">
        <v>51</v>
      </c>
      <c r="C188" s="13">
        <v>35</v>
      </c>
      <c r="D188" s="21"/>
      <c r="E188" s="21" t="s">
        <v>39</v>
      </c>
      <c r="F188" s="16">
        <v>0.206</v>
      </c>
      <c r="G188" s="16">
        <v>0</v>
      </c>
      <c r="H188" s="16">
        <v>0.006</v>
      </c>
      <c r="I188" s="16">
        <v>0.156</v>
      </c>
      <c r="J188" s="16">
        <v>0</v>
      </c>
      <c r="K188" s="16">
        <v>0.092</v>
      </c>
      <c r="L188" s="16">
        <v>0.026</v>
      </c>
      <c r="M188" s="16">
        <v>0.038</v>
      </c>
      <c r="N188" s="16">
        <v>0.007</v>
      </c>
      <c r="O188" s="16">
        <v>0.008</v>
      </c>
      <c r="P188" s="16">
        <v>0.137</v>
      </c>
      <c r="Q188" s="16">
        <v>2.673</v>
      </c>
      <c r="R188" s="16">
        <v>0.001</v>
      </c>
      <c r="S188" s="16">
        <v>0</v>
      </c>
      <c r="T188" s="16">
        <v>0.162</v>
      </c>
      <c r="U188" s="16">
        <v>0</v>
      </c>
      <c r="V188" s="16"/>
      <c r="W188" s="16">
        <v>3.356</v>
      </c>
    </row>
    <row r="189" spans="1:23" ht="12.75">
      <c r="A189" s="20">
        <v>178</v>
      </c>
      <c r="B189" s="31" t="s">
        <v>88</v>
      </c>
      <c r="C189" s="13">
        <v>5</v>
      </c>
      <c r="D189" s="21"/>
      <c r="E189" s="21" t="s">
        <v>39</v>
      </c>
      <c r="F189" s="16">
        <v>0.214</v>
      </c>
      <c r="G189" s="16">
        <v>0</v>
      </c>
      <c r="H189" s="16">
        <v>0</v>
      </c>
      <c r="I189" s="16">
        <v>0.156</v>
      </c>
      <c r="J189" s="16">
        <v>0</v>
      </c>
      <c r="K189" s="16">
        <v>0.092</v>
      </c>
      <c r="L189" s="16">
        <v>0.026</v>
      </c>
      <c r="M189" s="16">
        <v>0.038</v>
      </c>
      <c r="N189" s="16">
        <v>0</v>
      </c>
      <c r="O189" s="16">
        <v>0</v>
      </c>
      <c r="P189" s="16">
        <v>0.114</v>
      </c>
      <c r="Q189" s="16">
        <v>2.828</v>
      </c>
      <c r="R189" s="16">
        <v>0.001</v>
      </c>
      <c r="S189" s="16">
        <v>0</v>
      </c>
      <c r="T189" s="16">
        <v>0.145</v>
      </c>
      <c r="U189" s="16">
        <v>0</v>
      </c>
      <c r="V189" s="16"/>
      <c r="W189" s="16">
        <v>3.4579999999999997</v>
      </c>
    </row>
    <row r="190" spans="1:23" ht="12.75">
      <c r="A190" s="20">
        <v>179</v>
      </c>
      <c r="B190" s="31" t="s">
        <v>50</v>
      </c>
      <c r="C190" s="13">
        <v>11</v>
      </c>
      <c r="D190" s="21"/>
      <c r="E190" s="21" t="s">
        <v>39</v>
      </c>
      <c r="F190" s="16">
        <v>0.125</v>
      </c>
      <c r="G190" s="16">
        <v>0</v>
      </c>
      <c r="H190" s="16">
        <v>0</v>
      </c>
      <c r="I190" s="16">
        <v>0.156</v>
      </c>
      <c r="J190" s="16">
        <v>0</v>
      </c>
      <c r="K190" s="16">
        <v>0.092</v>
      </c>
      <c r="L190" s="16">
        <v>0.026</v>
      </c>
      <c r="M190" s="16">
        <v>0.038</v>
      </c>
      <c r="N190" s="16">
        <v>0</v>
      </c>
      <c r="O190" s="16">
        <v>0</v>
      </c>
      <c r="P190" s="16">
        <v>0.164</v>
      </c>
      <c r="Q190" s="16">
        <v>2.33</v>
      </c>
      <c r="R190" s="16">
        <v>0.001</v>
      </c>
      <c r="S190" s="16">
        <v>0</v>
      </c>
      <c r="T190" s="16">
        <v>0.127</v>
      </c>
      <c r="U190" s="16">
        <v>0</v>
      </c>
      <c r="V190" s="16"/>
      <c r="W190" s="16">
        <v>2.9030000000000005</v>
      </c>
    </row>
    <row r="191" spans="1:23" ht="12.75">
      <c r="A191" s="23">
        <v>180</v>
      </c>
      <c r="B191" s="31" t="s">
        <v>89</v>
      </c>
      <c r="C191" s="13">
        <v>53</v>
      </c>
      <c r="D191" s="21"/>
      <c r="E191" s="21" t="s">
        <v>39</v>
      </c>
      <c r="F191" s="16">
        <v>0.071</v>
      </c>
      <c r="G191" s="16">
        <v>0</v>
      </c>
      <c r="H191" s="16">
        <v>0.005</v>
      </c>
      <c r="I191" s="16">
        <v>0.064</v>
      </c>
      <c r="J191" s="16">
        <v>0</v>
      </c>
      <c r="K191" s="16">
        <v>0</v>
      </c>
      <c r="L191" s="16">
        <v>0.026</v>
      </c>
      <c r="M191" s="16">
        <v>0.038</v>
      </c>
      <c r="N191" s="16">
        <v>0.005</v>
      </c>
      <c r="O191" s="16">
        <v>0.006</v>
      </c>
      <c r="P191" s="16">
        <v>0.132</v>
      </c>
      <c r="Q191" s="16">
        <v>2.843</v>
      </c>
      <c r="R191" s="16">
        <v>0</v>
      </c>
      <c r="S191" s="16">
        <v>0</v>
      </c>
      <c r="T191" s="16">
        <v>0.235</v>
      </c>
      <c r="U191" s="16">
        <v>0</v>
      </c>
      <c r="V191" s="16"/>
      <c r="W191" s="16">
        <v>3.3609999999999998</v>
      </c>
    </row>
    <row r="192" spans="1:23" ht="12.75">
      <c r="A192" s="13">
        <v>181</v>
      </c>
      <c r="B192" s="31" t="s">
        <v>51</v>
      </c>
      <c r="C192" s="13">
        <v>185</v>
      </c>
      <c r="D192" s="34"/>
      <c r="E192" s="34" t="s">
        <v>39</v>
      </c>
      <c r="F192" s="16">
        <v>0.542</v>
      </c>
      <c r="G192" s="16">
        <v>0</v>
      </c>
      <c r="H192" s="16">
        <v>0.006</v>
      </c>
      <c r="I192" s="16">
        <v>0.156</v>
      </c>
      <c r="J192" s="16">
        <v>0</v>
      </c>
      <c r="K192" s="16">
        <v>0.092</v>
      </c>
      <c r="L192" s="16">
        <v>0.026</v>
      </c>
      <c r="M192" s="16">
        <v>0.038</v>
      </c>
      <c r="N192" s="16">
        <v>0.007</v>
      </c>
      <c r="O192" s="16">
        <v>0.009</v>
      </c>
      <c r="P192" s="16">
        <v>0.145</v>
      </c>
      <c r="Q192" s="16">
        <v>4.746</v>
      </c>
      <c r="R192" s="16">
        <v>0.003</v>
      </c>
      <c r="S192" s="16">
        <v>0</v>
      </c>
      <c r="T192" s="16">
        <v>0.122</v>
      </c>
      <c r="U192" s="16">
        <v>0</v>
      </c>
      <c r="V192" s="16"/>
      <c r="W192" s="16">
        <v>5.736000000000001</v>
      </c>
    </row>
    <row r="193" spans="1:23" ht="12.75">
      <c r="A193" s="13">
        <v>182</v>
      </c>
      <c r="B193" s="31" t="s">
        <v>90</v>
      </c>
      <c r="C193" s="13">
        <v>1</v>
      </c>
      <c r="D193" s="35"/>
      <c r="E193" s="35" t="s">
        <v>39</v>
      </c>
      <c r="F193" s="16">
        <v>0.342</v>
      </c>
      <c r="G193" s="16">
        <v>0</v>
      </c>
      <c r="H193" s="16">
        <v>0.004</v>
      </c>
      <c r="I193" s="16">
        <v>0.156</v>
      </c>
      <c r="J193" s="16">
        <v>0</v>
      </c>
      <c r="K193" s="16">
        <v>0.092</v>
      </c>
      <c r="L193" s="16">
        <v>0.026</v>
      </c>
      <c r="M193" s="16">
        <v>0.038</v>
      </c>
      <c r="N193" s="16">
        <v>0.004</v>
      </c>
      <c r="O193" s="16">
        <v>0.005</v>
      </c>
      <c r="P193" s="16">
        <v>0.109</v>
      </c>
      <c r="Q193" s="16">
        <v>2.138</v>
      </c>
      <c r="R193" s="16">
        <v>0.002</v>
      </c>
      <c r="S193" s="16">
        <v>0</v>
      </c>
      <c r="T193" s="16">
        <v>0.133</v>
      </c>
      <c r="U193" s="16">
        <v>0</v>
      </c>
      <c r="V193" s="16"/>
      <c r="W193" s="16">
        <v>2.893</v>
      </c>
    </row>
    <row r="194" spans="1:23" ht="12.75">
      <c r="A194" s="18">
        <v>183</v>
      </c>
      <c r="B194" s="31" t="s">
        <v>90</v>
      </c>
      <c r="C194" s="13">
        <v>3</v>
      </c>
      <c r="D194" s="35"/>
      <c r="E194" s="35" t="s">
        <v>39</v>
      </c>
      <c r="F194" s="16">
        <v>0.561</v>
      </c>
      <c r="G194" s="16">
        <v>0</v>
      </c>
      <c r="H194" s="16">
        <v>0</v>
      </c>
      <c r="I194" s="16">
        <v>0.156</v>
      </c>
      <c r="J194" s="16">
        <v>0</v>
      </c>
      <c r="K194" s="16">
        <v>0.092</v>
      </c>
      <c r="L194" s="16">
        <v>0.026</v>
      </c>
      <c r="M194" s="16">
        <v>0.038</v>
      </c>
      <c r="N194" s="16">
        <v>0</v>
      </c>
      <c r="O194" s="16">
        <v>0</v>
      </c>
      <c r="P194" s="16">
        <v>0.169</v>
      </c>
      <c r="Q194" s="16">
        <v>2.467</v>
      </c>
      <c r="R194" s="16">
        <v>0.003</v>
      </c>
      <c r="S194" s="16">
        <v>0</v>
      </c>
      <c r="T194" s="16">
        <v>0.206</v>
      </c>
      <c r="U194" s="16">
        <v>0</v>
      </c>
      <c r="V194" s="16"/>
      <c r="W194" s="16">
        <v>3.5620000000000003</v>
      </c>
    </row>
    <row r="195" spans="1:23" ht="12.75">
      <c r="A195" s="20">
        <v>184</v>
      </c>
      <c r="B195" s="31" t="s">
        <v>90</v>
      </c>
      <c r="C195" s="13">
        <v>4</v>
      </c>
      <c r="D195" s="35"/>
      <c r="E195" s="35" t="s">
        <v>39</v>
      </c>
      <c r="F195" s="16">
        <v>1.319</v>
      </c>
      <c r="G195" s="16">
        <v>0</v>
      </c>
      <c r="H195" s="16">
        <v>0</v>
      </c>
      <c r="I195" s="16">
        <v>0.156</v>
      </c>
      <c r="J195" s="16">
        <v>0</v>
      </c>
      <c r="K195" s="16">
        <v>0.092</v>
      </c>
      <c r="L195" s="16">
        <v>0.026</v>
      </c>
      <c r="M195" s="16">
        <v>0.038</v>
      </c>
      <c r="N195" s="16">
        <v>0</v>
      </c>
      <c r="O195" s="16">
        <v>0</v>
      </c>
      <c r="P195" s="16">
        <v>0.175</v>
      </c>
      <c r="Q195" s="16">
        <v>2.457</v>
      </c>
      <c r="R195" s="16">
        <v>0.007</v>
      </c>
      <c r="S195" s="16">
        <v>0</v>
      </c>
      <c r="T195" s="16">
        <v>0.19</v>
      </c>
      <c r="U195" s="16">
        <v>0</v>
      </c>
      <c r="V195" s="16"/>
      <c r="W195" s="16">
        <v>4.303999999999999</v>
      </c>
    </row>
    <row r="196" spans="1:23" ht="12.75">
      <c r="A196" s="20">
        <v>185</v>
      </c>
      <c r="B196" s="31" t="s">
        <v>90</v>
      </c>
      <c r="C196" s="13">
        <v>6</v>
      </c>
      <c r="D196" s="35"/>
      <c r="E196" s="35" t="s">
        <v>39</v>
      </c>
      <c r="F196" s="16">
        <v>0.142</v>
      </c>
      <c r="G196" s="16">
        <v>0</v>
      </c>
      <c r="H196" s="16">
        <v>0</v>
      </c>
      <c r="I196" s="16">
        <v>0.156</v>
      </c>
      <c r="J196" s="16">
        <v>0</v>
      </c>
      <c r="K196" s="16">
        <v>0.092</v>
      </c>
      <c r="L196" s="16">
        <v>0.026</v>
      </c>
      <c r="M196" s="16">
        <v>0.038</v>
      </c>
      <c r="N196" s="16">
        <v>0</v>
      </c>
      <c r="O196" s="16">
        <v>0</v>
      </c>
      <c r="P196" s="16">
        <v>0.2</v>
      </c>
      <c r="Q196" s="16">
        <v>1.939</v>
      </c>
      <c r="R196" s="16">
        <v>0.001</v>
      </c>
      <c r="S196" s="16">
        <v>0</v>
      </c>
      <c r="T196" s="16">
        <v>0.193</v>
      </c>
      <c r="U196" s="16">
        <v>0</v>
      </c>
      <c r="V196" s="16"/>
      <c r="W196" s="16">
        <v>2.6310000000000002</v>
      </c>
    </row>
    <row r="197" spans="1:23" ht="12.75">
      <c r="A197" s="23">
        <v>186</v>
      </c>
      <c r="B197" s="31" t="s">
        <v>90</v>
      </c>
      <c r="C197" s="13">
        <v>7</v>
      </c>
      <c r="D197" s="35"/>
      <c r="E197" s="35" t="s">
        <v>39</v>
      </c>
      <c r="F197" s="16">
        <v>0.303</v>
      </c>
      <c r="G197" s="16">
        <v>0</v>
      </c>
      <c r="H197" s="16">
        <v>0.003</v>
      </c>
      <c r="I197" s="16">
        <v>0.156</v>
      </c>
      <c r="J197" s="16">
        <v>0</v>
      </c>
      <c r="K197" s="16">
        <v>0.092</v>
      </c>
      <c r="L197" s="16">
        <v>0.026</v>
      </c>
      <c r="M197" s="16">
        <v>0.038</v>
      </c>
      <c r="N197" s="16">
        <v>0.003</v>
      </c>
      <c r="O197" s="16">
        <v>0.003</v>
      </c>
      <c r="P197" s="16">
        <v>0.11</v>
      </c>
      <c r="Q197" s="16">
        <v>2.134</v>
      </c>
      <c r="R197" s="16">
        <v>0.002</v>
      </c>
      <c r="S197" s="16">
        <v>0</v>
      </c>
      <c r="T197" s="16">
        <v>0.116</v>
      </c>
      <c r="U197" s="16">
        <v>0</v>
      </c>
      <c r="V197" s="16"/>
      <c r="W197" s="16">
        <v>2.83</v>
      </c>
    </row>
    <row r="198" spans="1:23" ht="12.75">
      <c r="A198" s="13">
        <v>187</v>
      </c>
      <c r="B198" s="31" t="s">
        <v>90</v>
      </c>
      <c r="C198" s="13">
        <v>8</v>
      </c>
      <c r="D198" s="35"/>
      <c r="E198" s="35" t="s">
        <v>39</v>
      </c>
      <c r="F198" s="16">
        <v>0.173</v>
      </c>
      <c r="G198" s="16">
        <v>0</v>
      </c>
      <c r="H198" s="16">
        <v>0</v>
      </c>
      <c r="I198" s="16">
        <v>0.156</v>
      </c>
      <c r="J198" s="16">
        <v>0</v>
      </c>
      <c r="K198" s="16">
        <v>0.092</v>
      </c>
      <c r="L198" s="16">
        <v>0.026</v>
      </c>
      <c r="M198" s="16">
        <v>0.038</v>
      </c>
      <c r="N198" s="16">
        <v>0</v>
      </c>
      <c r="O198" s="16">
        <v>0</v>
      </c>
      <c r="P198" s="16">
        <v>0.109</v>
      </c>
      <c r="Q198" s="16">
        <v>2.151</v>
      </c>
      <c r="R198" s="16">
        <v>0.001</v>
      </c>
      <c r="S198" s="16">
        <v>0</v>
      </c>
      <c r="T198" s="16">
        <v>0.115</v>
      </c>
      <c r="U198" s="16">
        <v>0</v>
      </c>
      <c r="V198" s="16"/>
      <c r="W198" s="16">
        <v>2.705</v>
      </c>
    </row>
    <row r="199" spans="1:23" ht="12.75">
      <c r="A199" s="13">
        <v>188</v>
      </c>
      <c r="B199" s="31" t="s">
        <v>90</v>
      </c>
      <c r="C199" s="13">
        <v>9</v>
      </c>
      <c r="D199" s="35"/>
      <c r="E199" s="35" t="s">
        <v>39</v>
      </c>
      <c r="F199" s="16">
        <v>0.211</v>
      </c>
      <c r="G199" s="16">
        <v>0</v>
      </c>
      <c r="H199" s="16">
        <v>0</v>
      </c>
      <c r="I199" s="16">
        <v>0.156</v>
      </c>
      <c r="J199" s="16">
        <v>0</v>
      </c>
      <c r="K199" s="16">
        <v>0.092</v>
      </c>
      <c r="L199" s="16">
        <v>0.026</v>
      </c>
      <c r="M199" s="16">
        <v>0.038</v>
      </c>
      <c r="N199" s="16">
        <v>0</v>
      </c>
      <c r="O199" s="16">
        <v>0</v>
      </c>
      <c r="P199" s="16">
        <v>0.116</v>
      </c>
      <c r="Q199" s="16">
        <v>2.224</v>
      </c>
      <c r="R199" s="16">
        <v>0.001</v>
      </c>
      <c r="S199" s="16">
        <v>0</v>
      </c>
      <c r="T199" s="16">
        <v>0.116</v>
      </c>
      <c r="U199" s="16">
        <v>0</v>
      </c>
      <c r="V199" s="16"/>
      <c r="W199" s="16">
        <v>2.8240000000000003</v>
      </c>
    </row>
    <row r="200" spans="1:23" ht="12.75">
      <c r="A200" s="18">
        <v>189</v>
      </c>
      <c r="B200" s="31" t="s">
        <v>90</v>
      </c>
      <c r="C200" s="13">
        <v>10</v>
      </c>
      <c r="D200" s="35"/>
      <c r="E200" s="35" t="s">
        <v>39</v>
      </c>
      <c r="F200" s="16">
        <v>0.153</v>
      </c>
      <c r="G200" s="16">
        <v>0</v>
      </c>
      <c r="H200" s="16">
        <v>0</v>
      </c>
      <c r="I200" s="16">
        <v>0.156</v>
      </c>
      <c r="J200" s="16">
        <v>0</v>
      </c>
      <c r="K200" s="16">
        <v>0.092</v>
      </c>
      <c r="L200" s="16">
        <v>0.026</v>
      </c>
      <c r="M200" s="16">
        <v>0.038</v>
      </c>
      <c r="N200" s="16">
        <v>0</v>
      </c>
      <c r="O200" s="16">
        <v>0</v>
      </c>
      <c r="P200" s="16">
        <v>0.109</v>
      </c>
      <c r="Q200" s="16">
        <v>2.187</v>
      </c>
      <c r="R200" s="16">
        <v>0.001</v>
      </c>
      <c r="S200" s="16">
        <v>0</v>
      </c>
      <c r="T200" s="16">
        <v>0.114</v>
      </c>
      <c r="U200" s="16">
        <v>0</v>
      </c>
      <c r="V200" s="16"/>
      <c r="W200" s="16">
        <v>2.72</v>
      </c>
    </row>
    <row r="201" spans="1:23" ht="12.75">
      <c r="A201" s="20">
        <v>190</v>
      </c>
      <c r="B201" s="31" t="s">
        <v>87</v>
      </c>
      <c r="C201" s="13">
        <v>11</v>
      </c>
      <c r="D201" s="35"/>
      <c r="E201" s="35" t="s">
        <v>39</v>
      </c>
      <c r="F201" s="16">
        <v>0.349</v>
      </c>
      <c r="G201" s="16">
        <v>0</v>
      </c>
      <c r="H201" s="16">
        <v>0.006</v>
      </c>
      <c r="I201" s="16">
        <v>0.064</v>
      </c>
      <c r="J201" s="16">
        <v>0</v>
      </c>
      <c r="K201" s="16">
        <v>0</v>
      </c>
      <c r="L201" s="16">
        <v>0.026</v>
      </c>
      <c r="M201" s="16">
        <v>0.038</v>
      </c>
      <c r="N201" s="16">
        <v>0.007</v>
      </c>
      <c r="O201" s="16">
        <v>0.008</v>
      </c>
      <c r="P201" s="16">
        <v>0.194</v>
      </c>
      <c r="Q201" s="16">
        <v>1.821</v>
      </c>
      <c r="R201" s="16">
        <v>0.002</v>
      </c>
      <c r="S201" s="16">
        <v>0</v>
      </c>
      <c r="T201" s="16">
        <v>0.192</v>
      </c>
      <c r="U201" s="16">
        <v>0</v>
      </c>
      <c r="V201" s="16"/>
      <c r="W201" s="16">
        <v>2.643</v>
      </c>
    </row>
    <row r="202" spans="1:23" ht="12.75">
      <c r="A202" s="20">
        <v>191</v>
      </c>
      <c r="B202" s="31" t="s">
        <v>87</v>
      </c>
      <c r="C202" s="13">
        <v>12</v>
      </c>
      <c r="D202" s="35"/>
      <c r="E202" s="35" t="s">
        <v>39</v>
      </c>
      <c r="F202" s="16">
        <v>0.28</v>
      </c>
      <c r="G202" s="16">
        <v>0</v>
      </c>
      <c r="H202" s="16">
        <v>0</v>
      </c>
      <c r="I202" s="16">
        <v>0.064</v>
      </c>
      <c r="J202" s="16">
        <v>0</v>
      </c>
      <c r="K202" s="16">
        <v>0</v>
      </c>
      <c r="L202" s="16">
        <v>0.026</v>
      </c>
      <c r="M202" s="16">
        <v>0.038</v>
      </c>
      <c r="N202" s="16">
        <v>0</v>
      </c>
      <c r="O202" s="16">
        <v>0</v>
      </c>
      <c r="P202" s="16">
        <v>0.181</v>
      </c>
      <c r="Q202" s="16">
        <v>1.985</v>
      </c>
      <c r="R202" s="16">
        <v>0.001</v>
      </c>
      <c r="S202" s="16">
        <v>0</v>
      </c>
      <c r="T202" s="16">
        <v>0.179</v>
      </c>
      <c r="U202" s="16">
        <v>0</v>
      </c>
      <c r="V202" s="16"/>
      <c r="W202" s="16">
        <v>2.69</v>
      </c>
    </row>
    <row r="203" spans="1:23" ht="12.75">
      <c r="A203" s="23">
        <v>192</v>
      </c>
      <c r="B203" s="31" t="s">
        <v>87</v>
      </c>
      <c r="C203" s="13">
        <v>13</v>
      </c>
      <c r="D203" s="35"/>
      <c r="E203" s="35" t="s">
        <v>39</v>
      </c>
      <c r="F203" s="16">
        <v>0.303</v>
      </c>
      <c r="G203" s="16">
        <v>0</v>
      </c>
      <c r="H203" s="16">
        <v>0.007</v>
      </c>
      <c r="I203" s="16">
        <v>0.064</v>
      </c>
      <c r="J203" s="16">
        <v>0</v>
      </c>
      <c r="K203" s="16">
        <v>0</v>
      </c>
      <c r="L203" s="16">
        <v>0.026</v>
      </c>
      <c r="M203" s="16">
        <v>0.038</v>
      </c>
      <c r="N203" s="16">
        <v>0.008</v>
      </c>
      <c r="O203" s="16">
        <v>0.009</v>
      </c>
      <c r="P203" s="16">
        <v>0.198</v>
      </c>
      <c r="Q203" s="16">
        <v>1.988</v>
      </c>
      <c r="R203" s="16">
        <v>0.002</v>
      </c>
      <c r="S203" s="16">
        <v>0</v>
      </c>
      <c r="T203" s="16">
        <v>0.195</v>
      </c>
      <c r="U203" s="16">
        <v>0</v>
      </c>
      <c r="V203" s="16"/>
      <c r="W203" s="16">
        <v>2.7739999999999996</v>
      </c>
    </row>
    <row r="204" spans="1:23" ht="12.75">
      <c r="A204" s="13">
        <v>193</v>
      </c>
      <c r="B204" s="31" t="s">
        <v>87</v>
      </c>
      <c r="C204" s="13">
        <v>14</v>
      </c>
      <c r="D204" s="35"/>
      <c r="E204" s="35" t="s">
        <v>39</v>
      </c>
      <c r="F204" s="16">
        <v>0.31</v>
      </c>
      <c r="G204" s="16">
        <v>0</v>
      </c>
      <c r="H204" s="16">
        <v>0</v>
      </c>
      <c r="I204" s="16">
        <v>0.064</v>
      </c>
      <c r="J204" s="16">
        <v>0</v>
      </c>
      <c r="K204" s="16">
        <v>0</v>
      </c>
      <c r="L204" s="16">
        <v>0.026</v>
      </c>
      <c r="M204" s="16">
        <v>0.038</v>
      </c>
      <c r="N204" s="16">
        <v>0</v>
      </c>
      <c r="O204" s="16">
        <v>0</v>
      </c>
      <c r="P204" s="16">
        <v>0.188</v>
      </c>
      <c r="Q204" s="16">
        <v>1.835</v>
      </c>
      <c r="R204" s="16">
        <v>0.002</v>
      </c>
      <c r="S204" s="16">
        <v>0</v>
      </c>
      <c r="T204" s="16">
        <v>0.181</v>
      </c>
      <c r="U204" s="16">
        <v>0</v>
      </c>
      <c r="V204" s="16"/>
      <c r="W204" s="16">
        <v>2.58</v>
      </c>
    </row>
    <row r="205" spans="1:23" ht="12.75">
      <c r="A205" s="13">
        <v>194</v>
      </c>
      <c r="B205" s="31" t="s">
        <v>87</v>
      </c>
      <c r="C205" s="13">
        <v>17</v>
      </c>
      <c r="D205" s="35"/>
      <c r="E205" s="35" t="s">
        <v>39</v>
      </c>
      <c r="F205" s="16">
        <v>0.348</v>
      </c>
      <c r="G205" s="16">
        <v>0</v>
      </c>
      <c r="H205" s="16">
        <v>0.005</v>
      </c>
      <c r="I205" s="16">
        <v>0.064</v>
      </c>
      <c r="J205" s="16">
        <v>0</v>
      </c>
      <c r="K205" s="16">
        <v>0</v>
      </c>
      <c r="L205" s="16">
        <v>0.026</v>
      </c>
      <c r="M205" s="16">
        <v>0.038</v>
      </c>
      <c r="N205" s="16">
        <v>0.005</v>
      </c>
      <c r="O205" s="16">
        <v>0.006</v>
      </c>
      <c r="P205" s="16">
        <v>0.196</v>
      </c>
      <c r="Q205" s="16">
        <v>0.95</v>
      </c>
      <c r="R205" s="16">
        <v>0.002</v>
      </c>
      <c r="S205" s="16">
        <v>0</v>
      </c>
      <c r="T205" s="16">
        <v>0.189</v>
      </c>
      <c r="U205" s="16">
        <v>0</v>
      </c>
      <c r="V205" s="16"/>
      <c r="W205" s="16">
        <v>1.765</v>
      </c>
    </row>
    <row r="206" spans="1:23" ht="12.75">
      <c r="A206" s="18">
        <v>195</v>
      </c>
      <c r="B206" s="31" t="s">
        <v>87</v>
      </c>
      <c r="C206" s="13">
        <v>18</v>
      </c>
      <c r="D206" s="35"/>
      <c r="E206" s="35" t="s">
        <v>39</v>
      </c>
      <c r="F206" s="16">
        <v>0.336</v>
      </c>
      <c r="G206" s="16">
        <v>0</v>
      </c>
      <c r="H206" s="16">
        <v>0</v>
      </c>
      <c r="I206" s="16">
        <v>0.064</v>
      </c>
      <c r="J206" s="16">
        <v>0</v>
      </c>
      <c r="K206" s="16">
        <v>0</v>
      </c>
      <c r="L206" s="16">
        <v>0.026</v>
      </c>
      <c r="M206" s="16">
        <v>0.038</v>
      </c>
      <c r="N206" s="16">
        <v>0</v>
      </c>
      <c r="O206" s="16">
        <v>0</v>
      </c>
      <c r="P206" s="16">
        <v>0.198</v>
      </c>
      <c r="Q206" s="16">
        <v>2.105</v>
      </c>
      <c r="R206" s="16">
        <v>0.002</v>
      </c>
      <c r="S206" s="16">
        <v>0</v>
      </c>
      <c r="T206" s="16">
        <v>0.194</v>
      </c>
      <c r="U206" s="16">
        <v>0</v>
      </c>
      <c r="V206" s="16"/>
      <c r="W206" s="16">
        <v>2.899</v>
      </c>
    </row>
    <row r="207" spans="1:23" ht="12.75">
      <c r="A207" s="20">
        <v>196</v>
      </c>
      <c r="B207" s="19" t="s">
        <v>91</v>
      </c>
      <c r="C207" s="13">
        <v>7</v>
      </c>
      <c r="D207" s="36"/>
      <c r="E207" s="36" t="s">
        <v>39</v>
      </c>
      <c r="F207" s="16">
        <v>0</v>
      </c>
      <c r="G207" s="16">
        <v>0</v>
      </c>
      <c r="H207" s="16">
        <v>0</v>
      </c>
      <c r="I207" s="16">
        <v>0</v>
      </c>
      <c r="J207" s="16"/>
      <c r="K207" s="16"/>
      <c r="L207" s="16"/>
      <c r="M207" s="16"/>
      <c r="N207" s="16">
        <v>0</v>
      </c>
      <c r="O207" s="16">
        <v>0</v>
      </c>
      <c r="P207" s="16">
        <v>0.253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/>
      <c r="W207" s="16">
        <v>0.253</v>
      </c>
    </row>
    <row r="208" spans="1:23" ht="12.75">
      <c r="A208" s="20">
        <v>197</v>
      </c>
      <c r="B208" s="19" t="s">
        <v>91</v>
      </c>
      <c r="C208" s="13">
        <v>27</v>
      </c>
      <c r="D208" s="36"/>
      <c r="E208" s="36" t="s">
        <v>39</v>
      </c>
      <c r="F208" s="16">
        <v>0</v>
      </c>
      <c r="G208" s="16">
        <v>0</v>
      </c>
      <c r="H208" s="16">
        <v>0</v>
      </c>
      <c r="I208" s="16">
        <v>0</v>
      </c>
      <c r="J208" s="16"/>
      <c r="K208" s="16"/>
      <c r="L208" s="16"/>
      <c r="M208" s="16"/>
      <c r="N208" s="16">
        <v>0</v>
      </c>
      <c r="O208" s="16">
        <v>0</v>
      </c>
      <c r="P208" s="16">
        <v>0.137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/>
      <c r="W208" s="16">
        <v>0.137</v>
      </c>
    </row>
    <row r="209" spans="1:23" ht="12.75">
      <c r="A209" s="23">
        <v>198</v>
      </c>
      <c r="B209" s="19" t="s">
        <v>92</v>
      </c>
      <c r="C209" s="13">
        <v>120</v>
      </c>
      <c r="D209" s="36"/>
      <c r="E209" s="36" t="s">
        <v>39</v>
      </c>
      <c r="F209" s="16">
        <v>0</v>
      </c>
      <c r="G209" s="16">
        <v>0</v>
      </c>
      <c r="H209" s="16">
        <v>0</v>
      </c>
      <c r="I209" s="16">
        <v>0</v>
      </c>
      <c r="J209" s="16"/>
      <c r="K209" s="16"/>
      <c r="L209" s="16"/>
      <c r="M209" s="16"/>
      <c r="N209" s="16">
        <v>0</v>
      </c>
      <c r="O209" s="16">
        <v>0</v>
      </c>
      <c r="P209" s="16">
        <v>0.134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/>
      <c r="W209" s="16">
        <v>0.134</v>
      </c>
    </row>
    <row r="210" spans="1:23" ht="12.75">
      <c r="A210" s="13">
        <v>199</v>
      </c>
      <c r="B210" s="19" t="s">
        <v>93</v>
      </c>
      <c r="C210" s="13">
        <v>8</v>
      </c>
      <c r="D210" s="36"/>
      <c r="E210" s="36" t="s">
        <v>39</v>
      </c>
      <c r="F210" s="16">
        <v>0</v>
      </c>
      <c r="G210" s="16">
        <v>0</v>
      </c>
      <c r="H210" s="16">
        <v>0</v>
      </c>
      <c r="I210" s="16">
        <v>0</v>
      </c>
      <c r="J210" s="16"/>
      <c r="K210" s="16"/>
      <c r="L210" s="16"/>
      <c r="M210" s="16"/>
      <c r="N210" s="16">
        <v>0</v>
      </c>
      <c r="O210" s="16">
        <v>0</v>
      </c>
      <c r="P210" s="16">
        <v>0.144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  <c r="V210" s="16"/>
      <c r="W210" s="16">
        <v>0.144</v>
      </c>
    </row>
    <row r="211" spans="1:23" ht="12.75">
      <c r="A211" s="13">
        <v>200</v>
      </c>
      <c r="B211" s="19" t="s">
        <v>93</v>
      </c>
      <c r="C211" s="13">
        <v>12</v>
      </c>
      <c r="D211" s="36"/>
      <c r="E211" s="36" t="s">
        <v>39</v>
      </c>
      <c r="F211" s="16">
        <v>0</v>
      </c>
      <c r="G211" s="16">
        <v>0</v>
      </c>
      <c r="H211" s="16">
        <v>0</v>
      </c>
      <c r="I211" s="16">
        <v>0</v>
      </c>
      <c r="J211" s="16"/>
      <c r="K211" s="16"/>
      <c r="L211" s="16"/>
      <c r="M211" s="16"/>
      <c r="N211" s="16">
        <v>0</v>
      </c>
      <c r="O211" s="16">
        <v>0</v>
      </c>
      <c r="P211" s="16">
        <v>0.294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/>
      <c r="W211" s="16">
        <v>0.294</v>
      </c>
    </row>
    <row r="212" spans="1:23" ht="12.75">
      <c r="A212" s="18">
        <v>201</v>
      </c>
      <c r="B212" s="19" t="s">
        <v>94</v>
      </c>
      <c r="C212" s="13">
        <v>10</v>
      </c>
      <c r="D212" s="36"/>
      <c r="E212" s="36" t="s">
        <v>39</v>
      </c>
      <c r="F212" s="16">
        <v>0</v>
      </c>
      <c r="G212" s="16">
        <v>0</v>
      </c>
      <c r="H212" s="16">
        <v>0</v>
      </c>
      <c r="I212" s="16">
        <v>0</v>
      </c>
      <c r="J212" s="16"/>
      <c r="K212" s="16"/>
      <c r="L212" s="16"/>
      <c r="M212" s="16"/>
      <c r="N212" s="16">
        <v>0</v>
      </c>
      <c r="O212" s="16">
        <v>0</v>
      </c>
      <c r="P212" s="16">
        <v>0.155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/>
      <c r="W212" s="16">
        <v>0.155</v>
      </c>
    </row>
    <row r="213" spans="1:23" ht="12.75">
      <c r="A213" s="20">
        <v>202</v>
      </c>
      <c r="B213" s="19" t="s">
        <v>95</v>
      </c>
      <c r="C213" s="13">
        <v>111</v>
      </c>
      <c r="D213" s="36"/>
      <c r="E213" s="36" t="s">
        <v>39</v>
      </c>
      <c r="F213" s="16">
        <v>0</v>
      </c>
      <c r="G213" s="16">
        <v>0</v>
      </c>
      <c r="H213" s="16">
        <v>0</v>
      </c>
      <c r="I213" s="16">
        <v>0</v>
      </c>
      <c r="J213" s="16"/>
      <c r="K213" s="16"/>
      <c r="L213" s="16"/>
      <c r="M213" s="16"/>
      <c r="N213" s="16">
        <v>0</v>
      </c>
      <c r="O213" s="16">
        <v>0</v>
      </c>
      <c r="P213" s="16">
        <v>0.108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  <c r="V213" s="16"/>
      <c r="W213" s="16">
        <v>0.108</v>
      </c>
    </row>
    <row r="214" spans="1:23" ht="12.75">
      <c r="A214" s="20">
        <v>203</v>
      </c>
      <c r="B214" s="19" t="s">
        <v>96</v>
      </c>
      <c r="C214" s="13">
        <v>83</v>
      </c>
      <c r="D214" s="36"/>
      <c r="E214" s="36" t="s">
        <v>39</v>
      </c>
      <c r="F214" s="16">
        <v>0</v>
      </c>
      <c r="G214" s="16">
        <v>0</v>
      </c>
      <c r="H214" s="16">
        <v>0</v>
      </c>
      <c r="I214" s="16">
        <v>0</v>
      </c>
      <c r="J214" s="16"/>
      <c r="K214" s="16"/>
      <c r="L214" s="16"/>
      <c r="M214" s="16"/>
      <c r="N214" s="16">
        <v>0</v>
      </c>
      <c r="O214" s="16">
        <v>0</v>
      </c>
      <c r="P214" s="16">
        <v>0.181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/>
      <c r="W214" s="16">
        <v>0.181</v>
      </c>
    </row>
    <row r="215" spans="1:23" ht="12.75">
      <c r="A215" s="23">
        <v>204</v>
      </c>
      <c r="B215" s="19" t="s">
        <v>97</v>
      </c>
      <c r="C215" s="13">
        <v>59</v>
      </c>
      <c r="D215" s="36"/>
      <c r="E215" s="36" t="s">
        <v>39</v>
      </c>
      <c r="F215" s="16">
        <v>0</v>
      </c>
      <c r="G215" s="16">
        <v>0</v>
      </c>
      <c r="H215" s="16">
        <v>0</v>
      </c>
      <c r="I215" s="16">
        <v>0</v>
      </c>
      <c r="J215" s="16"/>
      <c r="K215" s="16"/>
      <c r="L215" s="16"/>
      <c r="M215" s="16"/>
      <c r="N215" s="16">
        <v>0</v>
      </c>
      <c r="O215" s="16">
        <v>0</v>
      </c>
      <c r="P215" s="16">
        <v>0.191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/>
      <c r="W215" s="16">
        <v>0.191</v>
      </c>
    </row>
    <row r="216" spans="1:23" ht="12.75">
      <c r="A216" s="13">
        <v>205</v>
      </c>
      <c r="B216" s="19" t="s">
        <v>98</v>
      </c>
      <c r="C216" s="13">
        <v>30</v>
      </c>
      <c r="D216" s="36"/>
      <c r="E216" s="36" t="s">
        <v>39</v>
      </c>
      <c r="F216" s="16">
        <v>0</v>
      </c>
      <c r="G216" s="16">
        <v>0</v>
      </c>
      <c r="H216" s="16">
        <v>0</v>
      </c>
      <c r="I216" s="16">
        <v>0</v>
      </c>
      <c r="J216" s="16"/>
      <c r="K216" s="16"/>
      <c r="L216" s="16"/>
      <c r="M216" s="16"/>
      <c r="N216" s="16">
        <v>0</v>
      </c>
      <c r="O216" s="16">
        <v>0</v>
      </c>
      <c r="P216" s="16">
        <v>0.164</v>
      </c>
      <c r="Q216" s="16">
        <v>0</v>
      </c>
      <c r="R216" s="16">
        <v>0</v>
      </c>
      <c r="S216" s="16">
        <v>0</v>
      </c>
      <c r="T216" s="16">
        <v>0</v>
      </c>
      <c r="U216" s="16">
        <v>0</v>
      </c>
      <c r="V216" s="16"/>
      <c r="W216" s="16">
        <v>0.164</v>
      </c>
    </row>
    <row r="217" spans="1:23" ht="12.75">
      <c r="A217" s="13">
        <v>206</v>
      </c>
      <c r="B217" s="19" t="s">
        <v>99</v>
      </c>
      <c r="C217" s="13">
        <v>2</v>
      </c>
      <c r="D217" s="36"/>
      <c r="E217" s="36" t="s">
        <v>39</v>
      </c>
      <c r="F217" s="16">
        <v>0</v>
      </c>
      <c r="G217" s="16">
        <v>0</v>
      </c>
      <c r="H217" s="16">
        <v>0</v>
      </c>
      <c r="I217" s="16">
        <v>0</v>
      </c>
      <c r="J217" s="16"/>
      <c r="K217" s="16"/>
      <c r="L217" s="16"/>
      <c r="M217" s="16"/>
      <c r="N217" s="16">
        <v>0</v>
      </c>
      <c r="O217" s="16">
        <v>0</v>
      </c>
      <c r="P217" s="16">
        <v>0.042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  <c r="V217" s="16"/>
      <c r="W217" s="16">
        <v>0.042</v>
      </c>
    </row>
    <row r="218" spans="1:23" ht="12.75">
      <c r="A218" s="18">
        <v>207</v>
      </c>
      <c r="B218" s="19" t="s">
        <v>100</v>
      </c>
      <c r="C218" s="13">
        <v>93</v>
      </c>
      <c r="D218" s="36"/>
      <c r="E218" s="36" t="s">
        <v>39</v>
      </c>
      <c r="F218" s="16">
        <v>0</v>
      </c>
      <c r="G218" s="16">
        <v>0</v>
      </c>
      <c r="H218" s="16">
        <v>0</v>
      </c>
      <c r="I218" s="16">
        <v>0</v>
      </c>
      <c r="J218" s="16"/>
      <c r="K218" s="16"/>
      <c r="L218" s="16"/>
      <c r="M218" s="16"/>
      <c r="N218" s="16">
        <v>0</v>
      </c>
      <c r="O218" s="16">
        <v>0</v>
      </c>
      <c r="P218" s="16">
        <v>0.161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  <c r="V218" s="16"/>
      <c r="W218" s="16">
        <v>0.161</v>
      </c>
    </row>
    <row r="219" spans="1:23" ht="15" customHeight="1">
      <c r="A219" s="20">
        <v>208</v>
      </c>
      <c r="B219" s="19" t="s">
        <v>101</v>
      </c>
      <c r="C219" s="13">
        <v>32</v>
      </c>
      <c r="D219" s="36"/>
      <c r="E219" s="36" t="s">
        <v>39</v>
      </c>
      <c r="F219" s="16">
        <v>0</v>
      </c>
      <c r="G219" s="16">
        <v>0</v>
      </c>
      <c r="H219" s="16">
        <v>0</v>
      </c>
      <c r="I219" s="16">
        <v>0</v>
      </c>
      <c r="J219" s="16"/>
      <c r="K219" s="16"/>
      <c r="L219" s="16"/>
      <c r="M219" s="16"/>
      <c r="N219" s="16">
        <v>0</v>
      </c>
      <c r="O219" s="16">
        <v>0</v>
      </c>
      <c r="P219" s="17">
        <v>0.179</v>
      </c>
      <c r="Q219" s="16">
        <v>0</v>
      </c>
      <c r="R219" s="16">
        <v>0</v>
      </c>
      <c r="S219" s="16">
        <v>0</v>
      </c>
      <c r="T219" s="16">
        <v>0</v>
      </c>
      <c r="U219" s="16">
        <v>0</v>
      </c>
      <c r="V219" s="16"/>
      <c r="W219" s="16">
        <v>0.179</v>
      </c>
    </row>
    <row r="220" spans="6:18" ht="12.75"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</row>
    <row r="221" spans="6:18" ht="12.75"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</row>
  </sheetData>
  <sheetProtection/>
  <autoFilter ref="A9:W219"/>
  <mergeCells count="22">
    <mergeCell ref="T8:T9"/>
    <mergeCell ref="W8:W9"/>
    <mergeCell ref="A9:A10"/>
    <mergeCell ref="B9:B10"/>
    <mergeCell ref="C9:C10"/>
    <mergeCell ref="U8:U9"/>
    <mergeCell ref="V8:V9"/>
    <mergeCell ref="F221:R221"/>
    <mergeCell ref="Q8:Q9"/>
    <mergeCell ref="R8:R9"/>
    <mergeCell ref="S8:S9"/>
    <mergeCell ref="F220:R220"/>
    <mergeCell ref="A5:W5"/>
    <mergeCell ref="M6:P6"/>
    <mergeCell ref="A8:C8"/>
    <mergeCell ref="F8:F9"/>
    <mergeCell ref="G8:G9"/>
    <mergeCell ref="H8:H9"/>
    <mergeCell ref="I8:I9"/>
    <mergeCell ref="N8:N9"/>
    <mergeCell ref="O8:O9"/>
    <mergeCell ref="P8:P9"/>
  </mergeCells>
  <printOptions/>
  <pageMargins left="0.3937007874015748" right="0.3937007874015748" top="0.7874015748031497" bottom="0.3937007874015748" header="0.2755905511811024" footer="0.5118110236220472"/>
  <pageSetup fitToHeight="19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6"/>
  <sheetViews>
    <sheetView view="pageBreakPreview" zoomScaleSheetLayoutView="100" zoomScalePageLayoutView="0" workbookViewId="0" topLeftCell="A1">
      <selection activeCell="O16" sqref="O16"/>
    </sheetView>
  </sheetViews>
  <sheetFormatPr defaultColWidth="9.00390625" defaultRowHeight="15.75"/>
  <cols>
    <col min="1" max="1" width="3.875" style="37" customWidth="1"/>
    <col min="2" max="2" width="14.125" style="37" customWidth="1"/>
    <col min="3" max="3" width="6.625" style="37" customWidth="1"/>
    <col min="4" max="4" width="7.375" style="37" customWidth="1"/>
    <col min="5" max="5" width="6.75390625" style="37" customWidth="1"/>
    <col min="6" max="16384" width="9.00390625" style="37" customWidth="1"/>
  </cols>
  <sheetData>
    <row r="1" ht="12.75">
      <c r="E1" s="37" t="s">
        <v>102</v>
      </c>
    </row>
    <row r="3" spans="1:19" s="38" customFormat="1" ht="41.25" customHeight="1">
      <c r="A3" s="167" t="s">
        <v>103</v>
      </c>
      <c r="B3" s="170" t="s">
        <v>4</v>
      </c>
      <c r="C3" s="170" t="s">
        <v>104</v>
      </c>
      <c r="D3" s="145" t="s">
        <v>105</v>
      </c>
      <c r="E3" s="145" t="s">
        <v>106</v>
      </c>
      <c r="F3" s="164" t="s">
        <v>107</v>
      </c>
      <c r="G3" s="173" t="s">
        <v>108</v>
      </c>
      <c r="H3" s="174"/>
      <c r="I3" s="174"/>
      <c r="J3" s="174"/>
      <c r="K3" s="175"/>
      <c r="L3" s="145" t="s">
        <v>109</v>
      </c>
      <c r="M3" s="145" t="s">
        <v>110</v>
      </c>
      <c r="N3" s="164" t="s">
        <v>111</v>
      </c>
      <c r="O3" s="145" t="s">
        <v>112</v>
      </c>
      <c r="P3" s="148" t="s">
        <v>113</v>
      </c>
      <c r="Q3" s="145" t="s">
        <v>114</v>
      </c>
      <c r="R3" s="148" t="s">
        <v>115</v>
      </c>
      <c r="S3" s="140" t="s">
        <v>116</v>
      </c>
    </row>
    <row r="4" spans="1:19" s="38" customFormat="1" ht="12.75" customHeight="1">
      <c r="A4" s="168"/>
      <c r="B4" s="143"/>
      <c r="C4" s="143"/>
      <c r="D4" s="146"/>
      <c r="E4" s="146"/>
      <c r="F4" s="165"/>
      <c r="G4" s="171" t="s">
        <v>117</v>
      </c>
      <c r="H4" s="173" t="s">
        <v>118</v>
      </c>
      <c r="I4" s="174"/>
      <c r="J4" s="174"/>
      <c r="K4" s="175"/>
      <c r="L4" s="146"/>
      <c r="M4" s="146"/>
      <c r="N4" s="165"/>
      <c r="O4" s="146"/>
      <c r="P4" s="138"/>
      <c r="Q4" s="146"/>
      <c r="R4" s="138"/>
      <c r="S4" s="141"/>
    </row>
    <row r="5" spans="1:19" s="38" customFormat="1" ht="36">
      <c r="A5" s="169"/>
      <c r="B5" s="144"/>
      <c r="C5" s="144"/>
      <c r="D5" s="147"/>
      <c r="E5" s="147"/>
      <c r="F5" s="166"/>
      <c r="G5" s="172"/>
      <c r="H5" s="39" t="s">
        <v>119</v>
      </c>
      <c r="I5" s="39" t="s">
        <v>26</v>
      </c>
      <c r="J5" s="39" t="s">
        <v>120</v>
      </c>
      <c r="K5" s="39" t="s">
        <v>121</v>
      </c>
      <c r="L5" s="147"/>
      <c r="M5" s="147"/>
      <c r="N5" s="166"/>
      <c r="O5" s="147"/>
      <c r="P5" s="139"/>
      <c r="Q5" s="147"/>
      <c r="R5" s="139"/>
      <c r="S5" s="142"/>
    </row>
    <row r="6" spans="1:19" s="38" customFormat="1" ht="12.75">
      <c r="A6" s="40"/>
      <c r="B6" s="41"/>
      <c r="C6" s="41"/>
      <c r="D6" s="42" t="s">
        <v>122</v>
      </c>
      <c r="E6" s="42" t="s">
        <v>122</v>
      </c>
      <c r="F6" s="42" t="s">
        <v>122</v>
      </c>
      <c r="G6" s="42" t="s">
        <v>122</v>
      </c>
      <c r="H6" s="42" t="s">
        <v>122</v>
      </c>
      <c r="I6" s="42" t="s">
        <v>122</v>
      </c>
      <c r="J6" s="42" t="s">
        <v>122</v>
      </c>
      <c r="K6" s="42" t="s">
        <v>122</v>
      </c>
      <c r="L6" s="42" t="s">
        <v>122</v>
      </c>
      <c r="M6" s="42" t="s">
        <v>122</v>
      </c>
      <c r="N6" s="42" t="s">
        <v>122</v>
      </c>
      <c r="O6" s="42" t="s">
        <v>122</v>
      </c>
      <c r="P6" s="42" t="s">
        <v>122</v>
      </c>
      <c r="Q6" s="42" t="s">
        <v>122</v>
      </c>
      <c r="R6" s="42" t="s">
        <v>122</v>
      </c>
      <c r="S6" s="43" t="s">
        <v>122</v>
      </c>
    </row>
    <row r="7" spans="1:19" s="38" customFormat="1" ht="12.75">
      <c r="A7" s="44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  <c r="M7" s="45">
        <v>13</v>
      </c>
      <c r="N7" s="45">
        <v>14</v>
      </c>
      <c r="O7" s="45">
        <v>15</v>
      </c>
      <c r="P7" s="45">
        <v>16</v>
      </c>
      <c r="Q7" s="45">
        <v>17</v>
      </c>
      <c r="R7" s="45">
        <v>18</v>
      </c>
      <c r="S7" s="45">
        <v>19</v>
      </c>
    </row>
    <row r="8" spans="1:19" s="51" customFormat="1" ht="13.5" customHeight="1">
      <c r="A8" s="46">
        <v>1</v>
      </c>
      <c r="B8" s="47" t="s">
        <v>123</v>
      </c>
      <c r="C8" s="48">
        <v>54</v>
      </c>
      <c r="D8" s="49">
        <v>0.276</v>
      </c>
      <c r="E8" s="49">
        <v>0.101</v>
      </c>
      <c r="F8" s="49">
        <v>0.005</v>
      </c>
      <c r="G8" s="49">
        <v>0.08</v>
      </c>
      <c r="H8" s="49">
        <v>0.052</v>
      </c>
      <c r="I8" s="49">
        <v>0.028</v>
      </c>
      <c r="J8" s="49">
        <v>0</v>
      </c>
      <c r="K8" s="49">
        <v>0</v>
      </c>
      <c r="L8" s="49">
        <v>0</v>
      </c>
      <c r="M8" s="49">
        <v>0</v>
      </c>
      <c r="N8" s="49">
        <v>0.11800000000000001</v>
      </c>
      <c r="O8" s="49">
        <v>2.4789999999999988</v>
      </c>
      <c r="P8" s="49">
        <v>0.072</v>
      </c>
      <c r="Q8" s="49">
        <v>0.258</v>
      </c>
      <c r="R8" s="49">
        <v>0</v>
      </c>
      <c r="S8" s="50">
        <v>3.388999999999999</v>
      </c>
    </row>
    <row r="9" spans="1:19" s="51" customFormat="1" ht="13.5" customHeight="1">
      <c r="A9" s="46">
        <v>2</v>
      </c>
      <c r="B9" s="47" t="s">
        <v>124</v>
      </c>
      <c r="C9" s="48">
        <v>19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0.348</v>
      </c>
      <c r="O9" s="49">
        <v>0</v>
      </c>
      <c r="P9" s="49">
        <v>0</v>
      </c>
      <c r="Q9" s="49">
        <v>0</v>
      </c>
      <c r="R9" s="49">
        <v>0</v>
      </c>
      <c r="S9" s="50">
        <v>0.348</v>
      </c>
    </row>
    <row r="10" spans="1:19" s="51" customFormat="1" ht="13.5" customHeight="1">
      <c r="A10" s="46">
        <v>3</v>
      </c>
      <c r="B10" s="47" t="s">
        <v>124</v>
      </c>
      <c r="C10" s="48">
        <v>35</v>
      </c>
      <c r="D10" s="49">
        <v>0.396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0.089</v>
      </c>
      <c r="O10" s="49">
        <v>2.0489999999999995</v>
      </c>
      <c r="P10" s="49">
        <v>0.092</v>
      </c>
      <c r="Q10" s="49">
        <v>0.352</v>
      </c>
      <c r="R10" s="49">
        <v>0</v>
      </c>
      <c r="S10" s="50">
        <v>2.9779999999999993</v>
      </c>
    </row>
    <row r="11" spans="1:19" s="51" customFormat="1" ht="13.5" customHeight="1">
      <c r="A11" s="46">
        <v>4</v>
      </c>
      <c r="B11" s="52" t="s">
        <v>125</v>
      </c>
      <c r="C11" s="48">
        <v>29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0.349</v>
      </c>
      <c r="O11" s="49">
        <v>0.009</v>
      </c>
      <c r="P11" s="49">
        <v>0</v>
      </c>
      <c r="Q11" s="49">
        <v>0</v>
      </c>
      <c r="R11" s="49">
        <v>0</v>
      </c>
      <c r="S11" s="50">
        <v>0.358</v>
      </c>
    </row>
    <row r="12" spans="1:19" s="51" customFormat="1" ht="13.5" customHeight="1">
      <c r="A12" s="46">
        <v>5</v>
      </c>
      <c r="B12" s="52" t="s">
        <v>125</v>
      </c>
      <c r="C12" s="48">
        <v>31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0.354</v>
      </c>
      <c r="O12" s="49">
        <v>0.012</v>
      </c>
      <c r="P12" s="49">
        <v>0</v>
      </c>
      <c r="Q12" s="49">
        <v>0</v>
      </c>
      <c r="R12" s="49">
        <v>0</v>
      </c>
      <c r="S12" s="50">
        <v>0.366</v>
      </c>
    </row>
    <row r="13" spans="1:19" s="51" customFormat="1" ht="13.5" customHeight="1">
      <c r="A13" s="46">
        <v>6</v>
      </c>
      <c r="B13" s="47" t="s">
        <v>91</v>
      </c>
      <c r="C13" s="48">
        <v>19</v>
      </c>
      <c r="D13" s="49">
        <v>0.059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0.157</v>
      </c>
      <c r="O13" s="49">
        <v>2.6979999999999995</v>
      </c>
      <c r="P13" s="49">
        <v>0.011</v>
      </c>
      <c r="Q13" s="49">
        <v>0.425</v>
      </c>
      <c r="R13" s="49">
        <v>0</v>
      </c>
      <c r="S13" s="50">
        <v>3.35</v>
      </c>
    </row>
    <row r="14" spans="1:19" s="51" customFormat="1" ht="13.5" customHeight="1">
      <c r="A14" s="46">
        <v>7</v>
      </c>
      <c r="B14" s="47" t="s">
        <v>91</v>
      </c>
      <c r="C14" s="48">
        <v>20</v>
      </c>
      <c r="D14" s="49">
        <v>0.546</v>
      </c>
      <c r="E14" s="49">
        <v>0</v>
      </c>
      <c r="F14" s="49">
        <v>0</v>
      </c>
      <c r="G14" s="49">
        <v>0.059</v>
      </c>
      <c r="H14" s="49">
        <v>0.016</v>
      </c>
      <c r="I14" s="49">
        <v>0.043</v>
      </c>
      <c r="J14" s="49">
        <v>0</v>
      </c>
      <c r="K14" s="49">
        <v>0</v>
      </c>
      <c r="L14" s="49">
        <v>0</v>
      </c>
      <c r="M14" s="49">
        <v>0</v>
      </c>
      <c r="N14" s="49">
        <v>0.126</v>
      </c>
      <c r="O14" s="49">
        <v>4.595999999999999</v>
      </c>
      <c r="P14" s="49">
        <v>0.158</v>
      </c>
      <c r="Q14" s="49">
        <v>0.648</v>
      </c>
      <c r="R14" s="49">
        <v>0</v>
      </c>
      <c r="S14" s="50">
        <v>6.132999999999999</v>
      </c>
    </row>
    <row r="15" spans="1:19" s="51" customFormat="1" ht="13.5" customHeight="1">
      <c r="A15" s="46">
        <v>8</v>
      </c>
      <c r="B15" s="47" t="s">
        <v>126</v>
      </c>
      <c r="C15" s="48">
        <v>11</v>
      </c>
      <c r="D15" s="49">
        <v>0.539</v>
      </c>
      <c r="E15" s="49">
        <v>0.155</v>
      </c>
      <c r="F15" s="49">
        <v>0.003</v>
      </c>
      <c r="G15" s="49">
        <v>0.26</v>
      </c>
      <c r="H15" s="49">
        <v>0.057</v>
      </c>
      <c r="I15" s="49">
        <v>0.06</v>
      </c>
      <c r="J15" s="49">
        <v>0.029</v>
      </c>
      <c r="K15" s="49">
        <v>0.114</v>
      </c>
      <c r="L15" s="49">
        <v>0.003</v>
      </c>
      <c r="M15" s="49">
        <v>0.004</v>
      </c>
      <c r="N15" s="49">
        <v>0.042</v>
      </c>
      <c r="O15" s="49">
        <v>2.1369999999999996</v>
      </c>
      <c r="P15" s="49">
        <v>0.149</v>
      </c>
      <c r="Q15" s="49">
        <v>0.118</v>
      </c>
      <c r="R15" s="49">
        <v>0</v>
      </c>
      <c r="S15" s="50">
        <v>3.41</v>
      </c>
    </row>
    <row r="16" spans="1:19" s="51" customFormat="1" ht="13.5" customHeight="1">
      <c r="A16" s="46">
        <v>9</v>
      </c>
      <c r="B16" s="47" t="s">
        <v>126</v>
      </c>
      <c r="C16" s="48">
        <v>13</v>
      </c>
      <c r="D16" s="49">
        <v>0.20600000000000002</v>
      </c>
      <c r="E16" s="49">
        <v>0</v>
      </c>
      <c r="F16" s="49">
        <v>0</v>
      </c>
      <c r="G16" s="49">
        <v>0.07100000000000001</v>
      </c>
      <c r="H16" s="49">
        <v>0.036</v>
      </c>
      <c r="I16" s="49">
        <v>0.035</v>
      </c>
      <c r="J16" s="49">
        <v>0</v>
      </c>
      <c r="K16" s="49">
        <v>0</v>
      </c>
      <c r="L16" s="49">
        <v>0</v>
      </c>
      <c r="M16" s="49">
        <v>0</v>
      </c>
      <c r="N16" s="49">
        <v>0.204</v>
      </c>
      <c r="O16" s="49">
        <v>1.7379999999999998</v>
      </c>
      <c r="P16" s="49">
        <v>0.044</v>
      </c>
      <c r="Q16" s="49">
        <v>0.263</v>
      </c>
      <c r="R16" s="49">
        <v>0</v>
      </c>
      <c r="S16" s="50">
        <v>2.526</v>
      </c>
    </row>
    <row r="17" spans="1:19" s="51" customFormat="1" ht="13.5" customHeight="1">
      <c r="A17" s="46">
        <v>10</v>
      </c>
      <c r="B17" s="47" t="s">
        <v>126</v>
      </c>
      <c r="C17" s="48">
        <v>14</v>
      </c>
      <c r="D17" s="49">
        <v>0.538</v>
      </c>
      <c r="E17" s="49">
        <v>0.137</v>
      </c>
      <c r="F17" s="49">
        <v>0.003</v>
      </c>
      <c r="G17" s="49">
        <v>0.29200000000000004</v>
      </c>
      <c r="H17" s="49">
        <v>0.049</v>
      </c>
      <c r="I17" s="49">
        <v>0.063</v>
      </c>
      <c r="J17" s="49">
        <v>0.046</v>
      </c>
      <c r="K17" s="49">
        <v>0.134</v>
      </c>
      <c r="L17" s="49">
        <v>0.003</v>
      </c>
      <c r="M17" s="49">
        <v>0.003</v>
      </c>
      <c r="N17" s="49">
        <v>0.059</v>
      </c>
      <c r="O17" s="49">
        <v>2.042</v>
      </c>
      <c r="P17" s="49">
        <v>0.147</v>
      </c>
      <c r="Q17" s="49">
        <v>0.146</v>
      </c>
      <c r="R17" s="49">
        <v>0</v>
      </c>
      <c r="S17" s="50">
        <v>3.37</v>
      </c>
    </row>
    <row r="18" spans="1:19" s="51" customFormat="1" ht="13.5" customHeight="1">
      <c r="A18" s="46">
        <v>11</v>
      </c>
      <c r="B18" s="47" t="s">
        <v>126</v>
      </c>
      <c r="C18" s="48">
        <v>15</v>
      </c>
      <c r="D18" s="49">
        <v>0.277</v>
      </c>
      <c r="E18" s="49">
        <v>0</v>
      </c>
      <c r="F18" s="49">
        <v>0</v>
      </c>
      <c r="G18" s="49">
        <v>0.085</v>
      </c>
      <c r="H18" s="49">
        <v>0.043</v>
      </c>
      <c r="I18" s="49">
        <v>0.042</v>
      </c>
      <c r="J18" s="49">
        <v>0</v>
      </c>
      <c r="K18" s="49">
        <v>0</v>
      </c>
      <c r="L18" s="49">
        <v>0</v>
      </c>
      <c r="M18" s="49">
        <v>0</v>
      </c>
      <c r="N18" s="49">
        <v>0.168</v>
      </c>
      <c r="O18" s="49">
        <v>1.7329999999999994</v>
      </c>
      <c r="P18" s="49">
        <v>0.061</v>
      </c>
      <c r="Q18" s="49">
        <v>0.209</v>
      </c>
      <c r="R18" s="49">
        <v>0</v>
      </c>
      <c r="S18" s="50">
        <v>2.5329999999999995</v>
      </c>
    </row>
    <row r="19" spans="1:19" s="51" customFormat="1" ht="13.5" customHeight="1">
      <c r="A19" s="46">
        <v>12</v>
      </c>
      <c r="B19" s="47" t="s">
        <v>126</v>
      </c>
      <c r="C19" s="48">
        <v>16</v>
      </c>
      <c r="D19" s="49">
        <v>0.256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0.188</v>
      </c>
      <c r="O19" s="49">
        <v>1.4659999999999997</v>
      </c>
      <c r="P19" s="49">
        <v>0.05</v>
      </c>
      <c r="Q19" s="49">
        <v>0.436</v>
      </c>
      <c r="R19" s="49">
        <v>0</v>
      </c>
      <c r="S19" s="50">
        <v>2.396</v>
      </c>
    </row>
    <row r="20" spans="1:19" s="51" customFormat="1" ht="13.5" customHeight="1">
      <c r="A20" s="46">
        <v>13</v>
      </c>
      <c r="B20" s="47" t="s">
        <v>126</v>
      </c>
      <c r="C20" s="48">
        <v>17</v>
      </c>
      <c r="D20" s="49">
        <v>0.21700000000000003</v>
      </c>
      <c r="E20" s="49">
        <v>0</v>
      </c>
      <c r="F20" s="49">
        <v>0</v>
      </c>
      <c r="G20" s="49">
        <v>0.038</v>
      </c>
      <c r="H20" s="49">
        <v>0.019</v>
      </c>
      <c r="I20" s="49">
        <v>0.019</v>
      </c>
      <c r="J20" s="49">
        <v>0</v>
      </c>
      <c r="K20" s="49">
        <v>0</v>
      </c>
      <c r="L20" s="49">
        <v>0</v>
      </c>
      <c r="M20" s="49">
        <v>0</v>
      </c>
      <c r="N20" s="49">
        <v>0.183</v>
      </c>
      <c r="O20" s="49">
        <v>1.7609999999999997</v>
      </c>
      <c r="P20" s="49">
        <v>0.046</v>
      </c>
      <c r="Q20" s="49">
        <v>0.458</v>
      </c>
      <c r="R20" s="49">
        <v>0</v>
      </c>
      <c r="S20" s="50">
        <v>2.703</v>
      </c>
    </row>
    <row r="21" spans="1:19" s="51" customFormat="1" ht="13.5" customHeight="1">
      <c r="A21" s="46">
        <v>14</v>
      </c>
      <c r="B21" s="47" t="s">
        <v>126</v>
      </c>
      <c r="C21" s="48">
        <v>18</v>
      </c>
      <c r="D21" s="49">
        <v>0.383</v>
      </c>
      <c r="E21" s="49">
        <v>0</v>
      </c>
      <c r="F21" s="49">
        <v>0</v>
      </c>
      <c r="G21" s="49">
        <v>0.05</v>
      </c>
      <c r="H21" s="49">
        <v>0.025</v>
      </c>
      <c r="I21" s="49">
        <v>0.025</v>
      </c>
      <c r="J21" s="49">
        <v>0</v>
      </c>
      <c r="K21" s="49">
        <v>0</v>
      </c>
      <c r="L21" s="49">
        <v>0</v>
      </c>
      <c r="M21" s="49">
        <v>0</v>
      </c>
      <c r="N21" s="49">
        <v>0.163</v>
      </c>
      <c r="O21" s="49">
        <v>1.6229999999999996</v>
      </c>
      <c r="P21" s="49">
        <v>0.086</v>
      </c>
      <c r="Q21" s="49">
        <v>0.417</v>
      </c>
      <c r="R21" s="49">
        <v>0</v>
      </c>
      <c r="S21" s="50">
        <v>2.721999999999999</v>
      </c>
    </row>
    <row r="22" spans="1:19" s="51" customFormat="1" ht="13.5" customHeight="1">
      <c r="A22" s="46">
        <v>15</v>
      </c>
      <c r="B22" s="47" t="s">
        <v>126</v>
      </c>
      <c r="C22" s="48">
        <v>20</v>
      </c>
      <c r="D22" s="49">
        <v>0.362</v>
      </c>
      <c r="E22" s="49">
        <v>0</v>
      </c>
      <c r="F22" s="49">
        <v>0</v>
      </c>
      <c r="G22" s="49">
        <v>0.066</v>
      </c>
      <c r="H22" s="49">
        <v>0.033</v>
      </c>
      <c r="I22" s="49">
        <v>0.033</v>
      </c>
      <c r="J22" s="49">
        <v>0</v>
      </c>
      <c r="K22" s="49">
        <v>0</v>
      </c>
      <c r="L22" s="49">
        <v>0</v>
      </c>
      <c r="M22" s="49">
        <v>0</v>
      </c>
      <c r="N22" s="49">
        <v>0.161</v>
      </c>
      <c r="O22" s="49">
        <v>1.6279999999999997</v>
      </c>
      <c r="P22" s="49">
        <v>0.081</v>
      </c>
      <c r="Q22" s="49">
        <v>0.41</v>
      </c>
      <c r="R22" s="49">
        <v>0</v>
      </c>
      <c r="S22" s="50">
        <v>2.7079999999999997</v>
      </c>
    </row>
    <row r="23" spans="1:19" s="51" customFormat="1" ht="13.5" customHeight="1">
      <c r="A23" s="46">
        <v>16</v>
      </c>
      <c r="B23" s="47" t="s">
        <v>127</v>
      </c>
      <c r="C23" s="48">
        <v>30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0.349</v>
      </c>
      <c r="O23" s="49">
        <v>0</v>
      </c>
      <c r="P23" s="49">
        <v>0</v>
      </c>
      <c r="Q23" s="49">
        <v>0</v>
      </c>
      <c r="R23" s="49">
        <v>0</v>
      </c>
      <c r="S23" s="50">
        <v>0.349</v>
      </c>
    </row>
    <row r="24" spans="1:19" s="51" customFormat="1" ht="13.5" customHeight="1">
      <c r="A24" s="46">
        <v>17</v>
      </c>
      <c r="B24" s="47" t="s">
        <v>127</v>
      </c>
      <c r="C24" s="48">
        <v>65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0.347</v>
      </c>
      <c r="O24" s="49">
        <v>0</v>
      </c>
      <c r="P24" s="49">
        <v>0</v>
      </c>
      <c r="Q24" s="49">
        <v>0</v>
      </c>
      <c r="R24" s="49">
        <v>0</v>
      </c>
      <c r="S24" s="50">
        <v>0.347</v>
      </c>
    </row>
    <row r="25" spans="1:19" s="51" customFormat="1" ht="13.5" customHeight="1">
      <c r="A25" s="46">
        <v>18</v>
      </c>
      <c r="B25" s="47" t="s">
        <v>127</v>
      </c>
      <c r="C25" s="48">
        <v>67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0.349</v>
      </c>
      <c r="O25" s="49">
        <v>0</v>
      </c>
      <c r="P25" s="49">
        <v>0</v>
      </c>
      <c r="Q25" s="49">
        <v>0</v>
      </c>
      <c r="R25" s="49">
        <v>0</v>
      </c>
      <c r="S25" s="50">
        <v>0.349</v>
      </c>
    </row>
    <row r="26" spans="1:19" s="51" customFormat="1" ht="13.5" customHeight="1">
      <c r="A26" s="46">
        <v>19</v>
      </c>
      <c r="B26" s="47" t="s">
        <v>127</v>
      </c>
      <c r="C26" s="48">
        <v>71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0.348</v>
      </c>
      <c r="O26" s="49">
        <v>0</v>
      </c>
      <c r="P26" s="49">
        <v>0</v>
      </c>
      <c r="Q26" s="49">
        <v>0</v>
      </c>
      <c r="R26" s="49">
        <v>0</v>
      </c>
      <c r="S26" s="50">
        <v>0.348</v>
      </c>
    </row>
    <row r="27" spans="1:19" s="51" customFormat="1" ht="13.5" customHeight="1">
      <c r="A27" s="46">
        <v>20</v>
      </c>
      <c r="B27" s="47" t="s">
        <v>127</v>
      </c>
      <c r="C27" s="48">
        <v>73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0.348</v>
      </c>
      <c r="O27" s="49">
        <v>0</v>
      </c>
      <c r="P27" s="49">
        <v>0</v>
      </c>
      <c r="Q27" s="49">
        <v>0</v>
      </c>
      <c r="R27" s="49">
        <v>0</v>
      </c>
      <c r="S27" s="50">
        <v>0.348</v>
      </c>
    </row>
    <row r="28" spans="1:19" s="51" customFormat="1" ht="13.5" customHeight="1">
      <c r="A28" s="46">
        <v>21</v>
      </c>
      <c r="B28" s="47" t="s">
        <v>127</v>
      </c>
      <c r="C28" s="48">
        <v>75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0.347</v>
      </c>
      <c r="O28" s="49">
        <v>0</v>
      </c>
      <c r="P28" s="49">
        <v>0</v>
      </c>
      <c r="Q28" s="49">
        <v>0</v>
      </c>
      <c r="R28" s="49">
        <v>0</v>
      </c>
      <c r="S28" s="50">
        <v>0.347</v>
      </c>
    </row>
    <row r="29" spans="1:19" s="51" customFormat="1" ht="13.5" customHeight="1">
      <c r="A29" s="46">
        <v>22</v>
      </c>
      <c r="B29" s="47" t="s">
        <v>128</v>
      </c>
      <c r="C29" s="48">
        <v>197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0.35</v>
      </c>
      <c r="O29" s="49">
        <v>0</v>
      </c>
      <c r="P29" s="49">
        <v>0</v>
      </c>
      <c r="Q29" s="49">
        <v>0</v>
      </c>
      <c r="R29" s="49">
        <v>0</v>
      </c>
      <c r="S29" s="50">
        <v>0.35</v>
      </c>
    </row>
    <row r="30" spans="1:19" s="51" customFormat="1" ht="13.5" customHeight="1">
      <c r="A30" s="46">
        <v>23</v>
      </c>
      <c r="B30" s="47" t="s">
        <v>128</v>
      </c>
      <c r="C30" s="48">
        <v>199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0.35</v>
      </c>
      <c r="O30" s="49">
        <v>0</v>
      </c>
      <c r="P30" s="49">
        <v>0</v>
      </c>
      <c r="Q30" s="49">
        <v>0</v>
      </c>
      <c r="R30" s="49">
        <v>0</v>
      </c>
      <c r="S30" s="50">
        <v>0.35</v>
      </c>
    </row>
    <row r="31" spans="1:19" s="51" customFormat="1" ht="13.5" customHeight="1">
      <c r="A31" s="46">
        <v>24</v>
      </c>
      <c r="B31" s="47" t="s">
        <v>128</v>
      </c>
      <c r="C31" s="48">
        <v>214</v>
      </c>
      <c r="D31" s="49">
        <v>0.724</v>
      </c>
      <c r="E31" s="49">
        <v>0.081</v>
      </c>
      <c r="F31" s="49">
        <v>0.003</v>
      </c>
      <c r="G31" s="49">
        <v>0.29600000000000004</v>
      </c>
      <c r="H31" s="49">
        <v>0.04</v>
      </c>
      <c r="I31" s="49">
        <v>0.029</v>
      </c>
      <c r="J31" s="49">
        <v>0</v>
      </c>
      <c r="K31" s="49">
        <v>0.227</v>
      </c>
      <c r="L31" s="49">
        <v>0</v>
      </c>
      <c r="M31" s="49">
        <v>0</v>
      </c>
      <c r="N31" s="49">
        <v>0.047</v>
      </c>
      <c r="O31" s="49">
        <v>2.1689999999999996</v>
      </c>
      <c r="P31" s="49">
        <v>0.204</v>
      </c>
      <c r="Q31" s="49">
        <v>0.318</v>
      </c>
      <c r="R31" s="49">
        <v>0</v>
      </c>
      <c r="S31" s="50">
        <v>3.8419999999999996</v>
      </c>
    </row>
    <row r="32" spans="1:19" s="51" customFormat="1" ht="13.5" customHeight="1">
      <c r="A32" s="46">
        <v>25</v>
      </c>
      <c r="B32" s="47" t="s">
        <v>128</v>
      </c>
      <c r="C32" s="48">
        <v>216</v>
      </c>
      <c r="D32" s="49">
        <v>0.675</v>
      </c>
      <c r="E32" s="49">
        <v>0.101</v>
      </c>
      <c r="F32" s="49">
        <v>0.004</v>
      </c>
      <c r="G32" s="49">
        <v>0.349</v>
      </c>
      <c r="H32" s="49">
        <v>0.058</v>
      </c>
      <c r="I32" s="49">
        <v>0.045</v>
      </c>
      <c r="J32" s="49">
        <v>0</v>
      </c>
      <c r="K32" s="49">
        <v>0.246</v>
      </c>
      <c r="L32" s="49">
        <v>0</v>
      </c>
      <c r="M32" s="49">
        <v>0</v>
      </c>
      <c r="N32" s="49">
        <v>0.053</v>
      </c>
      <c r="O32" s="49">
        <v>2.5019999999999993</v>
      </c>
      <c r="P32" s="49">
        <v>0.194</v>
      </c>
      <c r="Q32" s="49">
        <v>0.153</v>
      </c>
      <c r="R32" s="49">
        <v>0</v>
      </c>
      <c r="S32" s="50">
        <v>4.030999999999999</v>
      </c>
    </row>
    <row r="33" spans="1:19" s="51" customFormat="1" ht="13.5" customHeight="1">
      <c r="A33" s="46">
        <v>26</v>
      </c>
      <c r="B33" s="47" t="s">
        <v>128</v>
      </c>
      <c r="C33" s="48">
        <v>218</v>
      </c>
      <c r="D33" s="49">
        <v>0.669</v>
      </c>
      <c r="E33" s="49">
        <v>0.1</v>
      </c>
      <c r="F33" s="49">
        <v>0.004</v>
      </c>
      <c r="G33" s="49">
        <v>0.349</v>
      </c>
      <c r="H33" s="49">
        <v>0.057</v>
      </c>
      <c r="I33" s="49">
        <v>0.045</v>
      </c>
      <c r="J33" s="49">
        <v>0</v>
      </c>
      <c r="K33" s="49">
        <v>0.247</v>
      </c>
      <c r="L33" s="49">
        <v>0</v>
      </c>
      <c r="M33" s="49">
        <v>0</v>
      </c>
      <c r="N33" s="49">
        <v>0.052</v>
      </c>
      <c r="O33" s="49">
        <v>2.4839999999999995</v>
      </c>
      <c r="P33" s="49">
        <v>0.192</v>
      </c>
      <c r="Q33" s="49">
        <v>0.121</v>
      </c>
      <c r="R33" s="49">
        <v>0</v>
      </c>
      <c r="S33" s="50">
        <v>3.9709999999999996</v>
      </c>
    </row>
    <row r="34" spans="1:19" s="51" customFormat="1" ht="13.5" customHeight="1">
      <c r="A34" s="46">
        <v>27</v>
      </c>
      <c r="B34" s="47" t="s">
        <v>128</v>
      </c>
      <c r="C34" s="48">
        <v>222</v>
      </c>
      <c r="D34" s="49">
        <v>0.196</v>
      </c>
      <c r="E34" s="49">
        <v>0.083</v>
      </c>
      <c r="F34" s="49">
        <v>0.003</v>
      </c>
      <c r="G34" s="49">
        <v>0.30200000000000005</v>
      </c>
      <c r="H34" s="49">
        <v>0.041</v>
      </c>
      <c r="I34" s="49">
        <v>0.03</v>
      </c>
      <c r="J34" s="49">
        <v>0</v>
      </c>
      <c r="K34" s="49">
        <v>0.231</v>
      </c>
      <c r="L34" s="49">
        <v>0</v>
      </c>
      <c r="M34" s="49">
        <v>0</v>
      </c>
      <c r="N34" s="49">
        <v>0.157</v>
      </c>
      <c r="O34" s="49">
        <v>2.180999999999999</v>
      </c>
      <c r="P34" s="49">
        <v>0.051</v>
      </c>
      <c r="Q34" s="49">
        <v>0.115</v>
      </c>
      <c r="R34" s="49">
        <v>0</v>
      </c>
      <c r="S34" s="50">
        <v>3.0879999999999996</v>
      </c>
    </row>
    <row r="35" spans="1:19" s="51" customFormat="1" ht="13.5" customHeight="1">
      <c r="A35" s="46">
        <v>28</v>
      </c>
      <c r="B35" s="47" t="s">
        <v>128</v>
      </c>
      <c r="C35" s="48">
        <v>224</v>
      </c>
      <c r="D35" s="49">
        <v>0.385</v>
      </c>
      <c r="E35" s="49">
        <v>0.09</v>
      </c>
      <c r="F35" s="49">
        <v>0.003</v>
      </c>
      <c r="G35" s="49">
        <v>0.258</v>
      </c>
      <c r="H35" s="49">
        <v>0.051</v>
      </c>
      <c r="I35" s="49">
        <v>0.039</v>
      </c>
      <c r="J35" s="49">
        <v>0</v>
      </c>
      <c r="K35" s="49">
        <v>0.168</v>
      </c>
      <c r="L35" s="49">
        <v>0</v>
      </c>
      <c r="M35" s="49">
        <v>0</v>
      </c>
      <c r="N35" s="49">
        <v>0.052</v>
      </c>
      <c r="O35" s="49">
        <v>2.199</v>
      </c>
      <c r="P35" s="49">
        <v>0.104</v>
      </c>
      <c r="Q35" s="49">
        <v>0.148</v>
      </c>
      <c r="R35" s="49">
        <v>0</v>
      </c>
      <c r="S35" s="50">
        <v>3.2390000000000003</v>
      </c>
    </row>
    <row r="36" spans="1:19" s="51" customFormat="1" ht="13.5" customHeight="1">
      <c r="A36" s="46">
        <v>29</v>
      </c>
      <c r="B36" s="47" t="s">
        <v>128</v>
      </c>
      <c r="C36" s="48">
        <v>238</v>
      </c>
      <c r="D36" s="49">
        <v>0.334</v>
      </c>
      <c r="E36" s="49">
        <v>0</v>
      </c>
      <c r="F36" s="49">
        <v>0</v>
      </c>
      <c r="G36" s="49">
        <v>0.126</v>
      </c>
      <c r="H36" s="49">
        <v>0.1</v>
      </c>
      <c r="I36" s="49">
        <v>0.026</v>
      </c>
      <c r="J36" s="49">
        <v>0</v>
      </c>
      <c r="K36" s="49">
        <v>0</v>
      </c>
      <c r="L36" s="49">
        <v>0</v>
      </c>
      <c r="M36" s="49">
        <v>0</v>
      </c>
      <c r="N36" s="49">
        <v>0.078</v>
      </c>
      <c r="O36" s="49">
        <v>2.65</v>
      </c>
      <c r="P36" s="49">
        <v>0.084</v>
      </c>
      <c r="Q36" s="49">
        <v>0.357</v>
      </c>
      <c r="R36" s="49">
        <v>0</v>
      </c>
      <c r="S36" s="50">
        <v>3.6289999999999987</v>
      </c>
    </row>
    <row r="37" spans="1:19" s="51" customFormat="1" ht="13.5" customHeight="1">
      <c r="A37" s="46">
        <v>30</v>
      </c>
      <c r="B37" s="47" t="s">
        <v>128</v>
      </c>
      <c r="C37" s="48">
        <v>240</v>
      </c>
      <c r="D37" s="49">
        <v>0.427</v>
      </c>
      <c r="E37" s="49">
        <v>0</v>
      </c>
      <c r="F37" s="49">
        <v>0</v>
      </c>
      <c r="G37" s="49">
        <v>0.09699999999999999</v>
      </c>
      <c r="H37" s="49">
        <v>0.071</v>
      </c>
      <c r="I37" s="49">
        <v>0.026</v>
      </c>
      <c r="J37" s="49">
        <v>0</v>
      </c>
      <c r="K37" s="49">
        <v>0</v>
      </c>
      <c r="L37" s="49">
        <v>0</v>
      </c>
      <c r="M37" s="49">
        <v>0</v>
      </c>
      <c r="N37" s="49">
        <v>0.126</v>
      </c>
      <c r="O37" s="49">
        <v>2.8289999999999997</v>
      </c>
      <c r="P37" s="49">
        <v>0.112</v>
      </c>
      <c r="Q37" s="49">
        <v>0.365</v>
      </c>
      <c r="R37" s="49">
        <v>0</v>
      </c>
      <c r="S37" s="50">
        <v>3.9559999999999995</v>
      </c>
    </row>
    <row r="38" spans="1:19" s="51" customFormat="1" ht="13.5" customHeight="1">
      <c r="A38" s="46">
        <v>31</v>
      </c>
      <c r="B38" s="47" t="s">
        <v>128</v>
      </c>
      <c r="C38" s="48">
        <v>242</v>
      </c>
      <c r="D38" s="49">
        <v>0.383</v>
      </c>
      <c r="E38" s="49">
        <v>0</v>
      </c>
      <c r="F38" s="49">
        <v>0</v>
      </c>
      <c r="G38" s="49">
        <v>0.09699999999999999</v>
      </c>
      <c r="H38" s="49">
        <v>0.071</v>
      </c>
      <c r="I38" s="49">
        <v>0.026</v>
      </c>
      <c r="J38" s="49">
        <v>0</v>
      </c>
      <c r="K38" s="49">
        <v>0</v>
      </c>
      <c r="L38" s="49">
        <v>0</v>
      </c>
      <c r="M38" s="49">
        <v>0</v>
      </c>
      <c r="N38" s="49">
        <v>0.127</v>
      </c>
      <c r="O38" s="49">
        <v>2.8529999999999993</v>
      </c>
      <c r="P38" s="49">
        <v>0.099</v>
      </c>
      <c r="Q38" s="49">
        <v>0.367</v>
      </c>
      <c r="R38" s="49">
        <v>0</v>
      </c>
      <c r="S38" s="50">
        <v>3.9259999999999993</v>
      </c>
    </row>
    <row r="39" spans="1:19" s="51" customFormat="1" ht="13.5" customHeight="1">
      <c r="A39" s="46">
        <v>32</v>
      </c>
      <c r="B39" s="47" t="s">
        <v>128</v>
      </c>
      <c r="C39" s="48">
        <v>244</v>
      </c>
      <c r="D39" s="49">
        <v>0.447</v>
      </c>
      <c r="E39" s="49">
        <v>0</v>
      </c>
      <c r="F39" s="49">
        <v>0</v>
      </c>
      <c r="G39" s="49">
        <v>0.124</v>
      </c>
      <c r="H39" s="49">
        <v>0.093</v>
      </c>
      <c r="I39" s="49">
        <v>0.031</v>
      </c>
      <c r="J39" s="49">
        <v>0</v>
      </c>
      <c r="K39" s="49">
        <v>0</v>
      </c>
      <c r="L39" s="49">
        <v>0</v>
      </c>
      <c r="M39" s="49">
        <v>0</v>
      </c>
      <c r="N39" s="49">
        <v>0.15</v>
      </c>
      <c r="O39" s="49">
        <v>3.513</v>
      </c>
      <c r="P39" s="49">
        <v>0.123</v>
      </c>
      <c r="Q39" s="49">
        <v>0.46</v>
      </c>
      <c r="R39" s="49">
        <v>0</v>
      </c>
      <c r="S39" s="50">
        <v>4.817</v>
      </c>
    </row>
    <row r="40" spans="1:19" s="51" customFormat="1" ht="13.5" customHeight="1">
      <c r="A40" s="46">
        <v>33</v>
      </c>
      <c r="B40" s="47" t="s">
        <v>128</v>
      </c>
      <c r="C40" s="48">
        <v>248</v>
      </c>
      <c r="D40" s="49">
        <v>0.323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0.33799999999999997</v>
      </c>
      <c r="O40" s="49">
        <v>3.7420000000000004</v>
      </c>
      <c r="P40" s="49">
        <v>0.089</v>
      </c>
      <c r="Q40" s="49">
        <v>0.391</v>
      </c>
      <c r="R40" s="49">
        <v>0</v>
      </c>
      <c r="S40" s="50">
        <v>4.883000000000001</v>
      </c>
    </row>
    <row r="41" spans="1:19" s="51" customFormat="1" ht="13.5" customHeight="1">
      <c r="A41" s="46">
        <v>34</v>
      </c>
      <c r="B41" s="47" t="s">
        <v>128</v>
      </c>
      <c r="C41" s="48">
        <v>250</v>
      </c>
      <c r="D41" s="49">
        <v>0.259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0.304</v>
      </c>
      <c r="O41" s="49">
        <v>2.5059999999999993</v>
      </c>
      <c r="P41" s="49">
        <v>0.064</v>
      </c>
      <c r="Q41" s="49">
        <v>0.275</v>
      </c>
      <c r="R41" s="49">
        <v>0</v>
      </c>
      <c r="S41" s="50">
        <v>3.407999999999999</v>
      </c>
    </row>
    <row r="42" spans="1:19" s="51" customFormat="1" ht="13.5" customHeight="1">
      <c r="A42" s="46">
        <v>35</v>
      </c>
      <c r="B42" s="47" t="s">
        <v>128</v>
      </c>
      <c r="C42" s="48">
        <v>252</v>
      </c>
      <c r="D42" s="49">
        <v>0.252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0.275</v>
      </c>
      <c r="O42" s="49">
        <v>2.505</v>
      </c>
      <c r="P42" s="49">
        <v>0.061</v>
      </c>
      <c r="Q42" s="49">
        <v>0.246</v>
      </c>
      <c r="R42" s="49">
        <v>0</v>
      </c>
      <c r="S42" s="50">
        <v>3.339</v>
      </c>
    </row>
    <row r="43" spans="1:19" s="51" customFormat="1" ht="13.5" customHeight="1">
      <c r="A43" s="46">
        <v>36</v>
      </c>
      <c r="B43" s="47" t="s">
        <v>128</v>
      </c>
      <c r="C43" s="48">
        <v>277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0.35</v>
      </c>
      <c r="O43" s="49">
        <v>0</v>
      </c>
      <c r="P43" s="49">
        <v>0</v>
      </c>
      <c r="Q43" s="49">
        <v>0</v>
      </c>
      <c r="R43" s="49">
        <v>0</v>
      </c>
      <c r="S43" s="50">
        <v>0.35</v>
      </c>
    </row>
    <row r="44" spans="1:19" s="51" customFormat="1" ht="13.5" customHeight="1">
      <c r="A44" s="46">
        <v>37</v>
      </c>
      <c r="B44" s="47" t="s">
        <v>128</v>
      </c>
      <c r="C44" s="48">
        <v>281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0.348</v>
      </c>
      <c r="O44" s="49">
        <v>0</v>
      </c>
      <c r="P44" s="49">
        <v>0</v>
      </c>
      <c r="Q44" s="49">
        <v>0</v>
      </c>
      <c r="R44" s="49">
        <v>0</v>
      </c>
      <c r="S44" s="50">
        <v>0.348</v>
      </c>
    </row>
    <row r="45" spans="1:19" s="51" customFormat="1" ht="13.5" customHeight="1">
      <c r="A45" s="46">
        <v>38</v>
      </c>
      <c r="B45" s="47" t="s">
        <v>128</v>
      </c>
      <c r="C45" s="48">
        <v>285</v>
      </c>
      <c r="D45" s="49">
        <v>0.496</v>
      </c>
      <c r="E45" s="49">
        <v>0</v>
      </c>
      <c r="F45" s="49">
        <v>0</v>
      </c>
      <c r="G45" s="49">
        <v>0.08600000000000001</v>
      </c>
      <c r="H45" s="49">
        <v>0.066</v>
      </c>
      <c r="I45" s="49">
        <v>0.02</v>
      </c>
      <c r="J45" s="49">
        <v>0</v>
      </c>
      <c r="K45" s="49">
        <v>0</v>
      </c>
      <c r="L45" s="49">
        <v>0</v>
      </c>
      <c r="M45" s="49">
        <v>0</v>
      </c>
      <c r="N45" s="49">
        <v>0.142</v>
      </c>
      <c r="O45" s="49">
        <v>2.3239999999999994</v>
      </c>
      <c r="P45" s="49">
        <v>0.126</v>
      </c>
      <c r="Q45" s="49">
        <v>0.239</v>
      </c>
      <c r="R45" s="49">
        <v>0</v>
      </c>
      <c r="S45" s="50">
        <v>3.412999999999999</v>
      </c>
    </row>
    <row r="46" spans="1:19" s="51" customFormat="1" ht="13.5" customHeight="1">
      <c r="A46" s="46">
        <v>39</v>
      </c>
      <c r="B46" s="47" t="s">
        <v>128</v>
      </c>
      <c r="C46" s="48">
        <v>287</v>
      </c>
      <c r="D46" s="49">
        <v>0.048</v>
      </c>
      <c r="E46" s="49">
        <v>0</v>
      </c>
      <c r="F46" s="49">
        <v>0</v>
      </c>
      <c r="G46" s="49">
        <v>0.094</v>
      </c>
      <c r="H46" s="49">
        <v>0.056</v>
      </c>
      <c r="I46" s="49">
        <v>0.038</v>
      </c>
      <c r="J46" s="49">
        <v>0</v>
      </c>
      <c r="K46" s="49">
        <v>0</v>
      </c>
      <c r="L46" s="49">
        <v>0</v>
      </c>
      <c r="M46" s="49">
        <v>0</v>
      </c>
      <c r="N46" s="49">
        <v>0.079</v>
      </c>
      <c r="O46" s="49">
        <v>2.358999999999999</v>
      </c>
      <c r="P46" s="49">
        <v>0.008</v>
      </c>
      <c r="Q46" s="49">
        <v>0.27</v>
      </c>
      <c r="R46" s="49">
        <v>0</v>
      </c>
      <c r="S46" s="50">
        <v>2.857999999999999</v>
      </c>
    </row>
    <row r="47" spans="1:19" s="51" customFormat="1" ht="13.5" customHeight="1">
      <c r="A47" s="46">
        <v>40</v>
      </c>
      <c r="B47" s="47" t="s">
        <v>128</v>
      </c>
      <c r="C47" s="48">
        <v>289</v>
      </c>
      <c r="D47" s="49">
        <v>0.836</v>
      </c>
      <c r="E47" s="49">
        <v>0</v>
      </c>
      <c r="F47" s="49">
        <v>0</v>
      </c>
      <c r="G47" s="49">
        <v>0.10700000000000001</v>
      </c>
      <c r="H47" s="49">
        <v>0.058</v>
      </c>
      <c r="I47" s="49">
        <v>0.049</v>
      </c>
      <c r="J47" s="49">
        <v>0</v>
      </c>
      <c r="K47" s="49">
        <v>0</v>
      </c>
      <c r="L47" s="49">
        <v>0</v>
      </c>
      <c r="M47" s="49">
        <v>0</v>
      </c>
      <c r="N47" s="49">
        <v>0.027</v>
      </c>
      <c r="O47" s="49">
        <v>1.1640000000000001</v>
      </c>
      <c r="P47" s="49">
        <v>0.203</v>
      </c>
      <c r="Q47" s="49">
        <v>0.243</v>
      </c>
      <c r="R47" s="49">
        <v>0</v>
      </c>
      <c r="S47" s="50">
        <v>2.58</v>
      </c>
    </row>
    <row r="48" spans="1:19" s="51" customFormat="1" ht="13.5" customHeight="1">
      <c r="A48" s="46">
        <v>41</v>
      </c>
      <c r="B48" s="47" t="s">
        <v>128</v>
      </c>
      <c r="C48" s="48">
        <v>291</v>
      </c>
      <c r="D48" s="49">
        <v>0.189</v>
      </c>
      <c r="E48" s="49">
        <v>0</v>
      </c>
      <c r="F48" s="49">
        <v>0</v>
      </c>
      <c r="G48" s="49">
        <v>0.10200000000000001</v>
      </c>
      <c r="H48" s="49">
        <v>0.062</v>
      </c>
      <c r="I48" s="49">
        <v>0.04</v>
      </c>
      <c r="J48" s="49">
        <v>0</v>
      </c>
      <c r="K48" s="49">
        <v>0</v>
      </c>
      <c r="L48" s="49">
        <v>0</v>
      </c>
      <c r="M48" s="49">
        <v>0</v>
      </c>
      <c r="N48" s="49">
        <v>0.158</v>
      </c>
      <c r="O48" s="49">
        <v>3.357999999999999</v>
      </c>
      <c r="P48" s="49">
        <v>0.048</v>
      </c>
      <c r="Q48" s="49">
        <v>0.395</v>
      </c>
      <c r="R48" s="49">
        <v>0</v>
      </c>
      <c r="S48" s="50">
        <v>4.25</v>
      </c>
    </row>
    <row r="49" spans="1:19" s="51" customFormat="1" ht="13.5" customHeight="1">
      <c r="A49" s="46">
        <v>42</v>
      </c>
      <c r="B49" s="47" t="s">
        <v>128</v>
      </c>
      <c r="C49" s="48">
        <v>292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0.346</v>
      </c>
      <c r="O49" s="49">
        <v>0</v>
      </c>
      <c r="P49" s="49">
        <v>0</v>
      </c>
      <c r="Q49" s="49">
        <v>0</v>
      </c>
      <c r="R49" s="49">
        <v>0</v>
      </c>
      <c r="S49" s="50">
        <v>0.346</v>
      </c>
    </row>
    <row r="50" spans="1:19" s="51" customFormat="1" ht="13.5" customHeight="1">
      <c r="A50" s="46">
        <v>43</v>
      </c>
      <c r="B50" s="47" t="s">
        <v>128</v>
      </c>
      <c r="C50" s="48">
        <v>293</v>
      </c>
      <c r="D50" s="49">
        <v>0.105</v>
      </c>
      <c r="E50" s="49">
        <v>0</v>
      </c>
      <c r="F50" s="49">
        <v>0</v>
      </c>
      <c r="G50" s="49">
        <v>0.097</v>
      </c>
      <c r="H50" s="49">
        <v>0.059</v>
      </c>
      <c r="I50" s="49">
        <v>0.038</v>
      </c>
      <c r="J50" s="49">
        <v>0</v>
      </c>
      <c r="K50" s="49">
        <v>0</v>
      </c>
      <c r="L50" s="49">
        <v>0</v>
      </c>
      <c r="M50" s="49">
        <v>0</v>
      </c>
      <c r="N50" s="49">
        <v>0.151</v>
      </c>
      <c r="O50" s="49">
        <v>3.875</v>
      </c>
      <c r="P50" s="49">
        <v>0.026</v>
      </c>
      <c r="Q50" s="49">
        <v>0.396</v>
      </c>
      <c r="R50" s="49">
        <v>0</v>
      </c>
      <c r="S50" s="50">
        <v>4.65</v>
      </c>
    </row>
    <row r="51" spans="1:19" s="51" customFormat="1" ht="13.5" customHeight="1">
      <c r="A51" s="46">
        <v>44</v>
      </c>
      <c r="B51" s="47" t="s">
        <v>128</v>
      </c>
      <c r="C51" s="48">
        <v>294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0.347</v>
      </c>
      <c r="O51" s="49">
        <v>0</v>
      </c>
      <c r="P51" s="49">
        <v>0</v>
      </c>
      <c r="Q51" s="49">
        <v>0</v>
      </c>
      <c r="R51" s="49">
        <v>0</v>
      </c>
      <c r="S51" s="50">
        <v>0.347</v>
      </c>
    </row>
    <row r="52" spans="1:19" s="51" customFormat="1" ht="13.5" customHeight="1">
      <c r="A52" s="46">
        <v>45</v>
      </c>
      <c r="B52" s="47" t="s">
        <v>128</v>
      </c>
      <c r="C52" s="48">
        <v>295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0.349</v>
      </c>
      <c r="O52" s="49">
        <v>0</v>
      </c>
      <c r="P52" s="49">
        <v>0</v>
      </c>
      <c r="Q52" s="49">
        <v>0</v>
      </c>
      <c r="R52" s="49">
        <v>0</v>
      </c>
      <c r="S52" s="50">
        <v>0.349</v>
      </c>
    </row>
    <row r="53" spans="1:19" s="51" customFormat="1" ht="13.5" customHeight="1">
      <c r="A53" s="46">
        <v>46</v>
      </c>
      <c r="B53" s="47" t="s">
        <v>128</v>
      </c>
      <c r="C53" s="48">
        <v>296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0.349</v>
      </c>
      <c r="O53" s="49">
        <v>0</v>
      </c>
      <c r="P53" s="49">
        <v>0</v>
      </c>
      <c r="Q53" s="49">
        <v>0</v>
      </c>
      <c r="R53" s="49">
        <v>0</v>
      </c>
      <c r="S53" s="50">
        <v>0.349</v>
      </c>
    </row>
    <row r="54" spans="1:19" s="51" customFormat="1" ht="13.5" customHeight="1">
      <c r="A54" s="46">
        <v>47</v>
      </c>
      <c r="B54" s="47" t="s">
        <v>128</v>
      </c>
      <c r="C54" s="48">
        <v>298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0.348</v>
      </c>
      <c r="O54" s="49">
        <v>0</v>
      </c>
      <c r="P54" s="49">
        <v>0</v>
      </c>
      <c r="Q54" s="49">
        <v>0</v>
      </c>
      <c r="R54" s="49">
        <v>0</v>
      </c>
      <c r="S54" s="50">
        <v>0.348</v>
      </c>
    </row>
    <row r="55" spans="1:19" s="51" customFormat="1" ht="13.5" customHeight="1">
      <c r="A55" s="46">
        <v>48</v>
      </c>
      <c r="B55" s="47" t="s">
        <v>128</v>
      </c>
      <c r="C55" s="48">
        <v>300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0.348</v>
      </c>
      <c r="O55" s="49">
        <v>0</v>
      </c>
      <c r="P55" s="49">
        <v>0</v>
      </c>
      <c r="Q55" s="49">
        <v>0</v>
      </c>
      <c r="R55" s="49">
        <v>0</v>
      </c>
      <c r="S55" s="50">
        <v>0.348</v>
      </c>
    </row>
    <row r="56" spans="1:19" s="51" customFormat="1" ht="13.5" customHeight="1">
      <c r="A56" s="46">
        <v>49</v>
      </c>
      <c r="B56" s="47" t="s">
        <v>128</v>
      </c>
      <c r="C56" s="48">
        <v>301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0.348</v>
      </c>
      <c r="O56" s="49">
        <v>0</v>
      </c>
      <c r="P56" s="49">
        <v>0</v>
      </c>
      <c r="Q56" s="49">
        <v>0</v>
      </c>
      <c r="R56" s="49">
        <v>0</v>
      </c>
      <c r="S56" s="50">
        <v>0.348</v>
      </c>
    </row>
    <row r="57" spans="1:19" s="51" customFormat="1" ht="13.5" customHeight="1">
      <c r="A57" s="46">
        <v>50</v>
      </c>
      <c r="B57" s="47" t="s">
        <v>128</v>
      </c>
      <c r="C57" s="48">
        <v>302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0.35</v>
      </c>
      <c r="O57" s="49">
        <v>0</v>
      </c>
      <c r="P57" s="49">
        <v>0</v>
      </c>
      <c r="Q57" s="49">
        <v>0</v>
      </c>
      <c r="R57" s="49">
        <v>0</v>
      </c>
      <c r="S57" s="50">
        <v>0.35</v>
      </c>
    </row>
    <row r="58" spans="1:19" s="51" customFormat="1" ht="13.5" customHeight="1">
      <c r="A58" s="46">
        <v>51</v>
      </c>
      <c r="B58" s="47" t="s">
        <v>128</v>
      </c>
      <c r="C58" s="48">
        <v>303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0.35</v>
      </c>
      <c r="O58" s="49">
        <v>0</v>
      </c>
      <c r="P58" s="49">
        <v>0</v>
      </c>
      <c r="Q58" s="49">
        <v>0</v>
      </c>
      <c r="R58" s="49">
        <v>0</v>
      </c>
      <c r="S58" s="50">
        <v>0.35</v>
      </c>
    </row>
    <row r="59" spans="1:19" s="51" customFormat="1" ht="13.5" customHeight="1">
      <c r="A59" s="46">
        <v>52</v>
      </c>
      <c r="B59" s="47" t="s">
        <v>128</v>
      </c>
      <c r="C59" s="48">
        <v>304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0.349</v>
      </c>
      <c r="O59" s="49">
        <v>0</v>
      </c>
      <c r="P59" s="49">
        <v>0</v>
      </c>
      <c r="Q59" s="49">
        <v>0</v>
      </c>
      <c r="R59" s="49">
        <v>0</v>
      </c>
      <c r="S59" s="50">
        <v>0.349</v>
      </c>
    </row>
    <row r="60" spans="1:19" s="51" customFormat="1" ht="13.5" customHeight="1">
      <c r="A60" s="46">
        <v>53</v>
      </c>
      <c r="B60" s="47" t="s">
        <v>128</v>
      </c>
      <c r="C60" s="48">
        <v>306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0.361</v>
      </c>
      <c r="O60" s="49">
        <v>0</v>
      </c>
      <c r="P60" s="49">
        <v>0</v>
      </c>
      <c r="Q60" s="49">
        <v>0</v>
      </c>
      <c r="R60" s="49">
        <v>0</v>
      </c>
      <c r="S60" s="50">
        <v>0.361</v>
      </c>
    </row>
    <row r="61" spans="1:19" s="51" customFormat="1" ht="13.5" customHeight="1">
      <c r="A61" s="46">
        <v>54</v>
      </c>
      <c r="B61" s="47" t="s">
        <v>128</v>
      </c>
      <c r="C61" s="48">
        <v>308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0.349</v>
      </c>
      <c r="O61" s="49">
        <v>0</v>
      </c>
      <c r="P61" s="49">
        <v>0</v>
      </c>
      <c r="Q61" s="49">
        <v>0</v>
      </c>
      <c r="R61" s="49">
        <v>0</v>
      </c>
      <c r="S61" s="50">
        <v>0.349</v>
      </c>
    </row>
    <row r="62" spans="1:19" s="51" customFormat="1" ht="13.5" customHeight="1">
      <c r="A62" s="46">
        <v>55</v>
      </c>
      <c r="B62" s="47" t="s">
        <v>128</v>
      </c>
      <c r="C62" s="48">
        <v>310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0.345</v>
      </c>
      <c r="O62" s="49">
        <v>0</v>
      </c>
      <c r="P62" s="49">
        <v>0</v>
      </c>
      <c r="Q62" s="49">
        <v>0</v>
      </c>
      <c r="R62" s="49">
        <v>0</v>
      </c>
      <c r="S62" s="50">
        <v>0.345</v>
      </c>
    </row>
    <row r="63" spans="1:19" s="51" customFormat="1" ht="13.5" customHeight="1">
      <c r="A63" s="46">
        <v>56</v>
      </c>
      <c r="B63" s="47" t="s">
        <v>128</v>
      </c>
      <c r="C63" s="48" t="s">
        <v>129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0.35</v>
      </c>
      <c r="O63" s="49">
        <v>0</v>
      </c>
      <c r="P63" s="49">
        <v>0</v>
      </c>
      <c r="Q63" s="49">
        <v>0</v>
      </c>
      <c r="R63" s="49">
        <v>0</v>
      </c>
      <c r="S63" s="50">
        <v>0.35</v>
      </c>
    </row>
    <row r="64" spans="1:19" s="51" customFormat="1" ht="13.5" customHeight="1">
      <c r="A64" s="46">
        <v>57</v>
      </c>
      <c r="B64" s="47" t="s">
        <v>130</v>
      </c>
      <c r="C64" s="48">
        <v>9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0.35</v>
      </c>
      <c r="O64" s="49">
        <v>0</v>
      </c>
      <c r="P64" s="49">
        <v>0</v>
      </c>
      <c r="Q64" s="49">
        <v>0</v>
      </c>
      <c r="R64" s="49">
        <v>0</v>
      </c>
      <c r="S64" s="50">
        <v>0.35</v>
      </c>
    </row>
    <row r="65" spans="1:19" s="51" customFormat="1" ht="13.5" customHeight="1">
      <c r="A65" s="46">
        <v>58</v>
      </c>
      <c r="B65" s="47" t="s">
        <v>130</v>
      </c>
      <c r="C65" s="48">
        <v>11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0.348</v>
      </c>
      <c r="O65" s="49">
        <v>0</v>
      </c>
      <c r="P65" s="49">
        <v>0</v>
      </c>
      <c r="Q65" s="49">
        <v>0</v>
      </c>
      <c r="R65" s="49">
        <v>0</v>
      </c>
      <c r="S65" s="50">
        <v>0.348</v>
      </c>
    </row>
    <row r="66" spans="1:19" s="51" customFormat="1" ht="13.5" customHeight="1">
      <c r="A66" s="46">
        <v>59</v>
      </c>
      <c r="B66" s="47" t="s">
        <v>130</v>
      </c>
      <c r="C66" s="48">
        <v>12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0.349</v>
      </c>
      <c r="O66" s="49">
        <v>0</v>
      </c>
      <c r="P66" s="49">
        <v>0</v>
      </c>
      <c r="Q66" s="49">
        <v>0</v>
      </c>
      <c r="R66" s="49">
        <v>0</v>
      </c>
      <c r="S66" s="50">
        <v>0.349</v>
      </c>
    </row>
    <row r="67" spans="1:19" s="51" customFormat="1" ht="13.5" customHeight="1">
      <c r="A67" s="46">
        <v>60</v>
      </c>
      <c r="B67" s="47" t="s">
        <v>131</v>
      </c>
      <c r="C67" s="48">
        <v>3</v>
      </c>
      <c r="D67" s="49">
        <v>0.41300000000000003</v>
      </c>
      <c r="E67" s="49">
        <v>0.075</v>
      </c>
      <c r="F67" s="49">
        <v>0.002</v>
      </c>
      <c r="G67" s="49">
        <v>0.366</v>
      </c>
      <c r="H67" s="49">
        <v>0.081</v>
      </c>
      <c r="I67" s="49">
        <v>0.084</v>
      </c>
      <c r="J67" s="49">
        <v>0.076</v>
      </c>
      <c r="K67" s="49">
        <v>0.125</v>
      </c>
      <c r="L67" s="49">
        <v>0.002</v>
      </c>
      <c r="M67" s="49">
        <v>0.002</v>
      </c>
      <c r="N67" s="49">
        <v>0.055</v>
      </c>
      <c r="O67" s="49">
        <v>2.1959999999999997</v>
      </c>
      <c r="P67" s="49">
        <v>0.113</v>
      </c>
      <c r="Q67" s="49">
        <v>0.13</v>
      </c>
      <c r="R67" s="49">
        <v>0.078</v>
      </c>
      <c r="S67" s="50">
        <v>3.4319999999999995</v>
      </c>
    </row>
    <row r="68" spans="1:19" s="51" customFormat="1" ht="13.5" customHeight="1">
      <c r="A68" s="46">
        <v>61</v>
      </c>
      <c r="B68" s="47" t="s">
        <v>131</v>
      </c>
      <c r="C68" s="48">
        <v>6</v>
      </c>
      <c r="D68" s="49">
        <v>0.164</v>
      </c>
      <c r="E68" s="49">
        <v>0</v>
      </c>
      <c r="F68" s="49">
        <v>0</v>
      </c>
      <c r="G68" s="49">
        <v>0.498</v>
      </c>
      <c r="H68" s="49">
        <v>0.054</v>
      </c>
      <c r="I68" s="49">
        <v>0.034</v>
      </c>
      <c r="J68" s="49">
        <v>0</v>
      </c>
      <c r="K68" s="49">
        <v>0.41</v>
      </c>
      <c r="L68" s="49">
        <v>0</v>
      </c>
      <c r="M68" s="49">
        <v>0</v>
      </c>
      <c r="N68" s="49">
        <v>0.061</v>
      </c>
      <c r="O68" s="49">
        <v>2.197</v>
      </c>
      <c r="P68" s="49">
        <v>0.039</v>
      </c>
      <c r="Q68" s="49">
        <v>0.206</v>
      </c>
      <c r="R68" s="49">
        <v>0</v>
      </c>
      <c r="S68" s="50">
        <v>3.165</v>
      </c>
    </row>
    <row r="69" spans="1:19" s="51" customFormat="1" ht="13.5" customHeight="1">
      <c r="A69" s="46">
        <v>62</v>
      </c>
      <c r="B69" s="47" t="s">
        <v>131</v>
      </c>
      <c r="C69" s="48">
        <v>8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0.347</v>
      </c>
      <c r="O69" s="49">
        <v>0</v>
      </c>
      <c r="P69" s="49">
        <v>0</v>
      </c>
      <c r="Q69" s="49">
        <v>0</v>
      </c>
      <c r="R69" s="49">
        <v>0</v>
      </c>
      <c r="S69" s="50">
        <v>0.347</v>
      </c>
    </row>
    <row r="70" spans="1:19" s="51" customFormat="1" ht="13.5" customHeight="1">
      <c r="A70" s="46">
        <v>63</v>
      </c>
      <c r="B70" s="47" t="s">
        <v>131</v>
      </c>
      <c r="C70" s="48">
        <v>10</v>
      </c>
      <c r="D70" s="49">
        <v>0.20700000000000002</v>
      </c>
      <c r="E70" s="49">
        <v>0</v>
      </c>
      <c r="F70" s="49">
        <v>0</v>
      </c>
      <c r="G70" s="49">
        <v>0.612</v>
      </c>
      <c r="H70" s="49">
        <v>0.052</v>
      </c>
      <c r="I70" s="49">
        <v>0.051</v>
      </c>
      <c r="J70" s="49">
        <v>0</v>
      </c>
      <c r="K70" s="49">
        <v>0.509</v>
      </c>
      <c r="L70" s="49">
        <v>0</v>
      </c>
      <c r="M70" s="49">
        <v>0</v>
      </c>
      <c r="N70" s="49">
        <v>0.127</v>
      </c>
      <c r="O70" s="49">
        <v>3.085</v>
      </c>
      <c r="P70" s="49">
        <v>0.056</v>
      </c>
      <c r="Q70" s="49">
        <v>0.187</v>
      </c>
      <c r="R70" s="49">
        <v>0</v>
      </c>
      <c r="S70" s="50">
        <v>4.274</v>
      </c>
    </row>
    <row r="71" spans="1:19" s="51" customFormat="1" ht="13.5" customHeight="1">
      <c r="A71" s="46">
        <v>64</v>
      </c>
      <c r="B71" s="47" t="s">
        <v>131</v>
      </c>
      <c r="C71" s="48">
        <v>12</v>
      </c>
      <c r="D71" s="49">
        <v>0.28700000000000003</v>
      </c>
      <c r="E71" s="49">
        <v>0</v>
      </c>
      <c r="F71" s="49">
        <v>0</v>
      </c>
      <c r="G71" s="49">
        <v>0.606</v>
      </c>
      <c r="H71" s="49">
        <v>0.052</v>
      </c>
      <c r="I71" s="49">
        <v>0.047</v>
      </c>
      <c r="J71" s="49">
        <v>0</v>
      </c>
      <c r="K71" s="49">
        <v>0.507</v>
      </c>
      <c r="L71" s="49">
        <v>0</v>
      </c>
      <c r="M71" s="49">
        <v>0</v>
      </c>
      <c r="N71" s="49">
        <v>0.086</v>
      </c>
      <c r="O71" s="49">
        <v>3.07</v>
      </c>
      <c r="P71" s="49">
        <v>0.079</v>
      </c>
      <c r="Q71" s="49">
        <v>0.205</v>
      </c>
      <c r="R71" s="49">
        <v>0</v>
      </c>
      <c r="S71" s="50">
        <v>4.332999999999999</v>
      </c>
    </row>
    <row r="72" spans="1:19" s="51" customFormat="1" ht="13.5" customHeight="1">
      <c r="A72" s="46">
        <v>65</v>
      </c>
      <c r="B72" s="47" t="s">
        <v>131</v>
      </c>
      <c r="C72" s="48">
        <v>14</v>
      </c>
      <c r="D72" s="49">
        <v>0.279</v>
      </c>
      <c r="E72" s="49">
        <v>0</v>
      </c>
      <c r="F72" s="49">
        <v>0</v>
      </c>
      <c r="G72" s="49">
        <v>0.618</v>
      </c>
      <c r="H72" s="49">
        <v>0.068</v>
      </c>
      <c r="I72" s="49">
        <v>0.05</v>
      </c>
      <c r="J72" s="49">
        <v>0</v>
      </c>
      <c r="K72" s="49">
        <v>0.5</v>
      </c>
      <c r="L72" s="49">
        <v>0</v>
      </c>
      <c r="M72" s="49">
        <v>0</v>
      </c>
      <c r="N72" s="49">
        <v>0.085</v>
      </c>
      <c r="O72" s="49">
        <v>3.082</v>
      </c>
      <c r="P72" s="49">
        <v>0.077</v>
      </c>
      <c r="Q72" s="49">
        <v>0.116</v>
      </c>
      <c r="R72" s="49">
        <v>0</v>
      </c>
      <c r="S72" s="50">
        <v>4.257</v>
      </c>
    </row>
    <row r="73" spans="1:19" s="51" customFormat="1" ht="13.5" customHeight="1">
      <c r="A73" s="46">
        <v>66</v>
      </c>
      <c r="B73" s="47" t="s">
        <v>131</v>
      </c>
      <c r="C73" s="48">
        <v>16</v>
      </c>
      <c r="D73" s="49">
        <v>0.161</v>
      </c>
      <c r="E73" s="49">
        <v>0</v>
      </c>
      <c r="F73" s="49">
        <v>0</v>
      </c>
      <c r="G73" s="49">
        <v>0.483</v>
      </c>
      <c r="H73" s="49">
        <v>0.035</v>
      </c>
      <c r="I73" s="49">
        <v>0.034</v>
      </c>
      <c r="J73" s="49">
        <v>0</v>
      </c>
      <c r="K73" s="49">
        <v>0.414</v>
      </c>
      <c r="L73" s="49">
        <v>0</v>
      </c>
      <c r="M73" s="49">
        <v>0</v>
      </c>
      <c r="N73" s="49">
        <v>0.071</v>
      </c>
      <c r="O73" s="49">
        <v>2.162</v>
      </c>
      <c r="P73" s="49">
        <v>0.038</v>
      </c>
      <c r="Q73" s="49">
        <v>0.121</v>
      </c>
      <c r="R73" s="49">
        <v>0</v>
      </c>
      <c r="S73" s="50">
        <v>3.0359999999999996</v>
      </c>
    </row>
    <row r="74" spans="1:19" s="51" customFormat="1" ht="13.5" customHeight="1">
      <c r="A74" s="46">
        <v>67</v>
      </c>
      <c r="B74" s="47" t="s">
        <v>131</v>
      </c>
      <c r="C74" s="48">
        <v>37</v>
      </c>
      <c r="D74" s="49">
        <v>0.16</v>
      </c>
      <c r="E74" s="49">
        <v>0.084</v>
      </c>
      <c r="F74" s="49">
        <v>0.002</v>
      </c>
      <c r="G74" s="49">
        <v>0.22699999999999998</v>
      </c>
      <c r="H74" s="49">
        <v>0.036</v>
      </c>
      <c r="I74" s="49">
        <v>0.037</v>
      </c>
      <c r="J74" s="49">
        <v>0.033</v>
      </c>
      <c r="K74" s="49">
        <v>0.121</v>
      </c>
      <c r="L74" s="49">
        <v>0.001</v>
      </c>
      <c r="M74" s="49">
        <v>0.002</v>
      </c>
      <c r="N74" s="49">
        <v>0.043</v>
      </c>
      <c r="O74" s="49">
        <v>2.151</v>
      </c>
      <c r="P74" s="49">
        <v>0.039</v>
      </c>
      <c r="Q74" s="49">
        <v>0.15</v>
      </c>
      <c r="R74" s="49">
        <v>0.106</v>
      </c>
      <c r="S74" s="50">
        <v>2.965</v>
      </c>
    </row>
    <row r="75" spans="1:19" s="51" customFormat="1" ht="13.5" customHeight="1">
      <c r="A75" s="46">
        <v>68</v>
      </c>
      <c r="B75" s="47" t="s">
        <v>132</v>
      </c>
      <c r="C75" s="48">
        <v>3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0.346</v>
      </c>
      <c r="O75" s="49">
        <v>0</v>
      </c>
      <c r="P75" s="49">
        <v>0</v>
      </c>
      <c r="Q75" s="49">
        <v>0</v>
      </c>
      <c r="R75" s="49">
        <v>0</v>
      </c>
      <c r="S75" s="50">
        <v>0.346</v>
      </c>
    </row>
    <row r="76" spans="1:19" s="51" customFormat="1" ht="13.5" customHeight="1">
      <c r="A76" s="46">
        <v>69</v>
      </c>
      <c r="B76" s="47" t="s">
        <v>133</v>
      </c>
      <c r="C76" s="48">
        <v>24</v>
      </c>
      <c r="D76" s="49">
        <v>0.47600000000000003</v>
      </c>
      <c r="E76" s="49">
        <v>0</v>
      </c>
      <c r="F76" s="49">
        <v>0</v>
      </c>
      <c r="G76" s="49">
        <v>0.129</v>
      </c>
      <c r="H76" s="49">
        <v>0.079</v>
      </c>
      <c r="I76" s="49">
        <v>0.05</v>
      </c>
      <c r="J76" s="49">
        <v>0</v>
      </c>
      <c r="K76" s="49">
        <v>0</v>
      </c>
      <c r="L76" s="49">
        <v>0</v>
      </c>
      <c r="M76" s="49">
        <v>0</v>
      </c>
      <c r="N76" s="49">
        <v>0.196</v>
      </c>
      <c r="O76" s="49">
        <v>1.7189999999999994</v>
      </c>
      <c r="P76" s="49">
        <v>0.115</v>
      </c>
      <c r="Q76" s="49">
        <v>0.212</v>
      </c>
      <c r="R76" s="49">
        <v>0</v>
      </c>
      <c r="S76" s="50">
        <v>2.847</v>
      </c>
    </row>
    <row r="77" spans="1:19" s="51" customFormat="1" ht="13.5" customHeight="1">
      <c r="A77" s="46">
        <v>70</v>
      </c>
      <c r="B77" s="47" t="s">
        <v>134</v>
      </c>
      <c r="C77" s="48">
        <v>136</v>
      </c>
      <c r="D77" s="49">
        <v>0.369</v>
      </c>
      <c r="E77" s="49">
        <v>0</v>
      </c>
      <c r="F77" s="49">
        <v>0</v>
      </c>
      <c r="G77" s="49">
        <v>0.499</v>
      </c>
      <c r="H77" s="49">
        <v>0.036</v>
      </c>
      <c r="I77" s="49">
        <v>0.03</v>
      </c>
      <c r="J77" s="49">
        <v>0</v>
      </c>
      <c r="K77" s="49">
        <v>0.433</v>
      </c>
      <c r="L77" s="49">
        <v>0</v>
      </c>
      <c r="M77" s="49">
        <v>0</v>
      </c>
      <c r="N77" s="49">
        <v>0.124</v>
      </c>
      <c r="O77" s="49">
        <v>2.3309999999999995</v>
      </c>
      <c r="P77" s="49">
        <v>0.098</v>
      </c>
      <c r="Q77" s="49">
        <v>0.086</v>
      </c>
      <c r="R77" s="49">
        <v>0</v>
      </c>
      <c r="S77" s="50">
        <v>3.5069999999999992</v>
      </c>
    </row>
    <row r="78" spans="1:19" s="51" customFormat="1" ht="13.5" customHeight="1">
      <c r="A78" s="46">
        <v>71</v>
      </c>
      <c r="B78" s="47" t="s">
        <v>134</v>
      </c>
      <c r="C78" s="48">
        <v>138</v>
      </c>
      <c r="D78" s="49">
        <v>0.366</v>
      </c>
      <c r="E78" s="49">
        <v>0</v>
      </c>
      <c r="F78" s="49">
        <v>0</v>
      </c>
      <c r="G78" s="49">
        <v>0.495</v>
      </c>
      <c r="H78" s="49">
        <v>0.035</v>
      </c>
      <c r="I78" s="49">
        <v>0.03</v>
      </c>
      <c r="J78" s="49">
        <v>0</v>
      </c>
      <c r="K78" s="49">
        <v>0.43</v>
      </c>
      <c r="L78" s="49">
        <v>0</v>
      </c>
      <c r="M78" s="49">
        <v>0</v>
      </c>
      <c r="N78" s="49">
        <v>0.122</v>
      </c>
      <c r="O78" s="49">
        <v>2.3209999999999993</v>
      </c>
      <c r="P78" s="49">
        <v>0.097</v>
      </c>
      <c r="Q78" s="49">
        <v>0.14</v>
      </c>
      <c r="R78" s="49">
        <v>0</v>
      </c>
      <c r="S78" s="50">
        <v>3.5409999999999995</v>
      </c>
    </row>
    <row r="79" spans="1:19" s="51" customFormat="1" ht="13.5" customHeight="1">
      <c r="A79" s="46">
        <v>72</v>
      </c>
      <c r="B79" s="47" t="s">
        <v>134</v>
      </c>
      <c r="C79" s="48">
        <v>140</v>
      </c>
      <c r="D79" s="49">
        <v>0.33</v>
      </c>
      <c r="E79" s="49">
        <v>0</v>
      </c>
      <c r="F79" s="49">
        <v>0</v>
      </c>
      <c r="G79" s="49">
        <v>0.516</v>
      </c>
      <c r="H79" s="49">
        <v>0.037</v>
      </c>
      <c r="I79" s="49">
        <v>0.031</v>
      </c>
      <c r="J79" s="49">
        <v>0</v>
      </c>
      <c r="K79" s="49">
        <v>0.448</v>
      </c>
      <c r="L79" s="49">
        <v>0</v>
      </c>
      <c r="M79" s="49">
        <v>0</v>
      </c>
      <c r="N79" s="49">
        <v>0.128</v>
      </c>
      <c r="O79" s="49">
        <v>2.422999999999999</v>
      </c>
      <c r="P79" s="49">
        <v>0.088</v>
      </c>
      <c r="Q79" s="49">
        <v>0.114</v>
      </c>
      <c r="R79" s="49">
        <v>0</v>
      </c>
      <c r="S79" s="50">
        <v>3.5989999999999993</v>
      </c>
    </row>
    <row r="80" spans="1:19" s="51" customFormat="1" ht="13.5" customHeight="1">
      <c r="A80" s="46">
        <v>73</v>
      </c>
      <c r="B80" s="47" t="s">
        <v>134</v>
      </c>
      <c r="C80" s="48">
        <v>144</v>
      </c>
      <c r="D80" s="49">
        <v>0.319</v>
      </c>
      <c r="E80" s="49">
        <v>0</v>
      </c>
      <c r="F80" s="49">
        <v>0</v>
      </c>
      <c r="G80" s="49">
        <v>0.372</v>
      </c>
      <c r="H80" s="49">
        <v>0.058</v>
      </c>
      <c r="I80" s="49">
        <v>0.035</v>
      </c>
      <c r="J80" s="49">
        <v>0</v>
      </c>
      <c r="K80" s="49">
        <v>0.279</v>
      </c>
      <c r="L80" s="49">
        <v>0</v>
      </c>
      <c r="M80" s="49">
        <v>0</v>
      </c>
      <c r="N80" s="49">
        <v>0.124</v>
      </c>
      <c r="O80" s="49">
        <v>2.5309999999999993</v>
      </c>
      <c r="P80" s="49">
        <v>0.083</v>
      </c>
      <c r="Q80" s="49">
        <v>0.092</v>
      </c>
      <c r="R80" s="49">
        <v>0</v>
      </c>
      <c r="S80" s="50">
        <v>3.5209999999999995</v>
      </c>
    </row>
    <row r="81" spans="1:19" s="51" customFormat="1" ht="13.5" customHeight="1">
      <c r="A81" s="46">
        <v>74</v>
      </c>
      <c r="B81" s="47" t="s">
        <v>134</v>
      </c>
      <c r="C81" s="48">
        <v>200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0.372</v>
      </c>
      <c r="O81" s="49">
        <v>0</v>
      </c>
      <c r="P81" s="49">
        <v>0</v>
      </c>
      <c r="Q81" s="49">
        <v>0</v>
      </c>
      <c r="R81" s="49">
        <v>0</v>
      </c>
      <c r="S81" s="50">
        <v>0.372</v>
      </c>
    </row>
    <row r="82" spans="1:19" s="51" customFormat="1" ht="13.5" customHeight="1">
      <c r="A82" s="46">
        <v>75</v>
      </c>
      <c r="B82" s="47" t="s">
        <v>134</v>
      </c>
      <c r="C82" s="48">
        <v>228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0.349</v>
      </c>
      <c r="O82" s="49">
        <v>0</v>
      </c>
      <c r="P82" s="49">
        <v>0</v>
      </c>
      <c r="Q82" s="49">
        <v>0</v>
      </c>
      <c r="R82" s="49">
        <v>0</v>
      </c>
      <c r="S82" s="50">
        <v>0.349</v>
      </c>
    </row>
    <row r="83" spans="1:19" s="51" customFormat="1" ht="13.5" customHeight="1">
      <c r="A83" s="46">
        <v>76</v>
      </c>
      <c r="B83" s="47" t="s">
        <v>134</v>
      </c>
      <c r="C83" s="48">
        <v>230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0.348</v>
      </c>
      <c r="O83" s="49">
        <v>0</v>
      </c>
      <c r="P83" s="49">
        <v>0</v>
      </c>
      <c r="Q83" s="49">
        <v>0</v>
      </c>
      <c r="R83" s="49">
        <v>0</v>
      </c>
      <c r="S83" s="50">
        <v>0.348</v>
      </c>
    </row>
    <row r="84" spans="1:19" s="51" customFormat="1" ht="13.5" customHeight="1">
      <c r="A84" s="46">
        <v>77</v>
      </c>
      <c r="B84" s="47" t="s">
        <v>135</v>
      </c>
      <c r="C84" s="48">
        <v>116</v>
      </c>
      <c r="D84" s="49">
        <v>0.444</v>
      </c>
      <c r="E84" s="49">
        <v>0.06</v>
      </c>
      <c r="F84" s="49">
        <v>0.002</v>
      </c>
      <c r="G84" s="49">
        <v>0.295</v>
      </c>
      <c r="H84" s="49">
        <v>0.056</v>
      </c>
      <c r="I84" s="49">
        <v>0.05</v>
      </c>
      <c r="J84" s="49">
        <v>0.032</v>
      </c>
      <c r="K84" s="49">
        <v>0.157</v>
      </c>
      <c r="L84" s="49">
        <v>0.002</v>
      </c>
      <c r="M84" s="49">
        <v>0.002</v>
      </c>
      <c r="N84" s="49">
        <v>0.057</v>
      </c>
      <c r="O84" s="49">
        <v>1.8939999999999997</v>
      </c>
      <c r="P84" s="49">
        <v>0.118</v>
      </c>
      <c r="Q84" s="49">
        <v>0.175</v>
      </c>
      <c r="R84" s="49">
        <v>0.132</v>
      </c>
      <c r="S84" s="50">
        <v>3.1809999999999996</v>
      </c>
    </row>
    <row r="85" spans="1:19" s="51" customFormat="1" ht="13.5" customHeight="1">
      <c r="A85" s="46">
        <v>78</v>
      </c>
      <c r="B85" s="47" t="s">
        <v>136</v>
      </c>
      <c r="C85" s="48">
        <v>147</v>
      </c>
      <c r="D85" s="49">
        <v>0.218</v>
      </c>
      <c r="E85" s="49">
        <v>0</v>
      </c>
      <c r="F85" s="49">
        <v>0</v>
      </c>
      <c r="G85" s="49">
        <v>0.48300000000000004</v>
      </c>
      <c r="H85" s="49">
        <v>0.042</v>
      </c>
      <c r="I85" s="49">
        <v>0.041</v>
      </c>
      <c r="J85" s="49">
        <v>0</v>
      </c>
      <c r="K85" s="49">
        <v>0.4</v>
      </c>
      <c r="L85" s="49">
        <v>0</v>
      </c>
      <c r="M85" s="49">
        <v>0</v>
      </c>
      <c r="N85" s="49">
        <v>0.126</v>
      </c>
      <c r="O85" s="49">
        <v>2.1129999999999995</v>
      </c>
      <c r="P85" s="49">
        <v>0.054</v>
      </c>
      <c r="Q85" s="49">
        <v>0.123</v>
      </c>
      <c r="R85" s="49">
        <v>0</v>
      </c>
      <c r="S85" s="50">
        <v>3.116999999999999</v>
      </c>
    </row>
    <row r="86" spans="1:19" s="51" customFormat="1" ht="13.5" customHeight="1">
      <c r="A86" s="46">
        <v>79</v>
      </c>
      <c r="B86" s="53" t="s">
        <v>137</v>
      </c>
      <c r="C86" s="48">
        <v>1</v>
      </c>
      <c r="D86" s="49">
        <v>0.28800000000000003</v>
      </c>
      <c r="E86" s="49">
        <v>0.077</v>
      </c>
      <c r="F86" s="49">
        <v>0.001</v>
      </c>
      <c r="G86" s="49">
        <v>0.268</v>
      </c>
      <c r="H86" s="49">
        <v>0.044</v>
      </c>
      <c r="I86" s="49">
        <v>0.042</v>
      </c>
      <c r="J86" s="49">
        <v>0.041</v>
      </c>
      <c r="K86" s="49">
        <v>0.141</v>
      </c>
      <c r="L86" s="49">
        <v>0.001</v>
      </c>
      <c r="M86" s="49">
        <v>0.002</v>
      </c>
      <c r="N86" s="49">
        <v>0.039</v>
      </c>
      <c r="O86" s="49">
        <v>2.14</v>
      </c>
      <c r="P86" s="49">
        <v>0.075</v>
      </c>
      <c r="Q86" s="49">
        <v>0.115</v>
      </c>
      <c r="R86" s="49">
        <v>0.083</v>
      </c>
      <c r="S86" s="50">
        <v>3.0890000000000004</v>
      </c>
    </row>
    <row r="87" spans="1:19" s="51" customFormat="1" ht="13.5" customHeight="1">
      <c r="A87" s="46">
        <v>80</v>
      </c>
      <c r="B87" s="53" t="s">
        <v>137</v>
      </c>
      <c r="C87" s="48">
        <v>2</v>
      </c>
      <c r="D87" s="49">
        <v>0.467</v>
      </c>
      <c r="E87" s="49">
        <v>0.038</v>
      </c>
      <c r="F87" s="49">
        <v>0.002</v>
      </c>
      <c r="G87" s="49">
        <v>0.20400000000000001</v>
      </c>
      <c r="H87" s="49">
        <v>0.023</v>
      </c>
      <c r="I87" s="49">
        <v>0.073</v>
      </c>
      <c r="J87" s="49">
        <v>0.02</v>
      </c>
      <c r="K87" s="49">
        <v>0.088</v>
      </c>
      <c r="L87" s="49">
        <v>0.002</v>
      </c>
      <c r="M87" s="49">
        <v>0.002</v>
      </c>
      <c r="N87" s="49">
        <v>0.053</v>
      </c>
      <c r="O87" s="49">
        <v>1.118</v>
      </c>
      <c r="P87" s="49">
        <v>0.107</v>
      </c>
      <c r="Q87" s="49">
        <v>0.15</v>
      </c>
      <c r="R87" s="49">
        <v>0.028</v>
      </c>
      <c r="S87" s="50">
        <v>2.1710000000000003</v>
      </c>
    </row>
    <row r="88" spans="1:19" s="51" customFormat="1" ht="13.5" customHeight="1">
      <c r="A88" s="46">
        <v>81</v>
      </c>
      <c r="B88" s="53" t="s">
        <v>137</v>
      </c>
      <c r="C88" s="48">
        <v>3</v>
      </c>
      <c r="D88" s="49">
        <v>0.313</v>
      </c>
      <c r="E88" s="49">
        <v>0.116</v>
      </c>
      <c r="F88" s="49">
        <v>0.003</v>
      </c>
      <c r="G88" s="49">
        <v>0.489</v>
      </c>
      <c r="H88" s="49">
        <v>0.079</v>
      </c>
      <c r="I88" s="49">
        <v>0.072</v>
      </c>
      <c r="J88" s="49">
        <v>0.074</v>
      </c>
      <c r="K88" s="49">
        <v>0.264</v>
      </c>
      <c r="L88" s="49">
        <v>0.003</v>
      </c>
      <c r="M88" s="49">
        <v>0.004</v>
      </c>
      <c r="N88" s="49">
        <v>0.042</v>
      </c>
      <c r="O88" s="49">
        <v>2.5089999999999995</v>
      </c>
      <c r="P88" s="49">
        <v>0.086</v>
      </c>
      <c r="Q88" s="49">
        <v>0.156</v>
      </c>
      <c r="R88" s="49">
        <v>0</v>
      </c>
      <c r="S88" s="50">
        <v>3.7209999999999996</v>
      </c>
    </row>
    <row r="89" spans="1:19" s="51" customFormat="1" ht="13.5" customHeight="1">
      <c r="A89" s="46">
        <v>82</v>
      </c>
      <c r="B89" s="53" t="s">
        <v>137</v>
      </c>
      <c r="C89" s="48">
        <v>51</v>
      </c>
      <c r="D89" s="49">
        <v>0.654</v>
      </c>
      <c r="E89" s="49">
        <v>0.136</v>
      </c>
      <c r="F89" s="49">
        <v>0.004</v>
      </c>
      <c r="G89" s="49">
        <v>0.539</v>
      </c>
      <c r="H89" s="49">
        <v>0.113</v>
      </c>
      <c r="I89" s="49">
        <v>0.074</v>
      </c>
      <c r="J89" s="49">
        <v>0.074</v>
      </c>
      <c r="K89" s="49">
        <v>0.278</v>
      </c>
      <c r="L89" s="49">
        <v>0.006</v>
      </c>
      <c r="M89" s="49">
        <v>0.006</v>
      </c>
      <c r="N89" s="49">
        <v>0.044</v>
      </c>
      <c r="O89" s="49">
        <v>2.9859999999999998</v>
      </c>
      <c r="P89" s="49">
        <v>0.193</v>
      </c>
      <c r="Q89" s="49">
        <v>0.113</v>
      </c>
      <c r="R89" s="49">
        <v>0</v>
      </c>
      <c r="S89" s="50">
        <v>4.681</v>
      </c>
    </row>
    <row r="90" spans="1:19" s="51" customFormat="1" ht="13.5" customHeight="1">
      <c r="A90" s="46">
        <v>83</v>
      </c>
      <c r="B90" s="47" t="s">
        <v>138</v>
      </c>
      <c r="C90" s="48">
        <v>18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0.347</v>
      </c>
      <c r="O90" s="49">
        <v>0</v>
      </c>
      <c r="P90" s="49">
        <v>0</v>
      </c>
      <c r="Q90" s="49">
        <v>0</v>
      </c>
      <c r="R90" s="49">
        <v>0</v>
      </c>
      <c r="S90" s="50">
        <v>0.347</v>
      </c>
    </row>
    <row r="91" spans="1:19" s="51" customFormat="1" ht="13.5" customHeight="1">
      <c r="A91" s="46">
        <v>84</v>
      </c>
      <c r="B91" s="47" t="s">
        <v>138</v>
      </c>
      <c r="C91" s="48">
        <v>19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0.348</v>
      </c>
      <c r="O91" s="49">
        <v>0</v>
      </c>
      <c r="P91" s="49">
        <v>0</v>
      </c>
      <c r="Q91" s="49">
        <v>0</v>
      </c>
      <c r="R91" s="49">
        <v>0</v>
      </c>
      <c r="S91" s="50">
        <v>0.348</v>
      </c>
    </row>
    <row r="92" spans="1:19" s="51" customFormat="1" ht="13.5" customHeight="1">
      <c r="A92" s="46">
        <v>85</v>
      </c>
      <c r="B92" s="47" t="s">
        <v>138</v>
      </c>
      <c r="C92" s="48">
        <v>20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0.349</v>
      </c>
      <c r="O92" s="49">
        <v>0</v>
      </c>
      <c r="P92" s="49">
        <v>0</v>
      </c>
      <c r="Q92" s="49">
        <v>0</v>
      </c>
      <c r="R92" s="49">
        <v>0</v>
      </c>
      <c r="S92" s="50">
        <v>0.349</v>
      </c>
    </row>
    <row r="93" spans="1:19" s="51" customFormat="1" ht="13.5" customHeight="1">
      <c r="A93" s="46">
        <v>86</v>
      </c>
      <c r="B93" s="47" t="s">
        <v>138</v>
      </c>
      <c r="C93" s="48">
        <v>22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0.349</v>
      </c>
      <c r="O93" s="49">
        <v>0</v>
      </c>
      <c r="P93" s="49">
        <v>0</v>
      </c>
      <c r="Q93" s="49">
        <v>0</v>
      </c>
      <c r="R93" s="49">
        <v>0</v>
      </c>
      <c r="S93" s="50">
        <v>0.349</v>
      </c>
    </row>
    <row r="94" spans="1:19" s="51" customFormat="1" ht="13.5" customHeight="1">
      <c r="A94" s="46">
        <v>87</v>
      </c>
      <c r="B94" s="47" t="s">
        <v>138</v>
      </c>
      <c r="C94" s="48">
        <v>28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0.347</v>
      </c>
      <c r="O94" s="49">
        <v>0</v>
      </c>
      <c r="P94" s="49">
        <v>0</v>
      </c>
      <c r="Q94" s="49">
        <v>0</v>
      </c>
      <c r="R94" s="49">
        <v>0</v>
      </c>
      <c r="S94" s="50">
        <v>0.347</v>
      </c>
    </row>
    <row r="95" spans="1:19" s="51" customFormat="1" ht="13.5" customHeight="1">
      <c r="A95" s="46">
        <v>88</v>
      </c>
      <c r="B95" s="47" t="s">
        <v>138</v>
      </c>
      <c r="C95" s="48">
        <v>29</v>
      </c>
      <c r="D95" s="49">
        <v>0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0.349</v>
      </c>
      <c r="O95" s="49">
        <v>0</v>
      </c>
      <c r="P95" s="49">
        <v>0</v>
      </c>
      <c r="Q95" s="49">
        <v>0</v>
      </c>
      <c r="R95" s="49">
        <v>0</v>
      </c>
      <c r="S95" s="50">
        <v>0.349</v>
      </c>
    </row>
    <row r="96" spans="1:19" s="51" customFormat="1" ht="13.5" customHeight="1">
      <c r="A96" s="46">
        <v>89</v>
      </c>
      <c r="B96" s="47" t="s">
        <v>138</v>
      </c>
      <c r="C96" s="48">
        <v>30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0.349</v>
      </c>
      <c r="O96" s="49">
        <v>0</v>
      </c>
      <c r="P96" s="49">
        <v>0</v>
      </c>
      <c r="Q96" s="49">
        <v>0</v>
      </c>
      <c r="R96" s="49">
        <v>0</v>
      </c>
      <c r="S96" s="50">
        <v>0.349</v>
      </c>
    </row>
    <row r="97" spans="1:19" s="51" customFormat="1" ht="13.5" customHeight="1">
      <c r="A97" s="46">
        <v>90</v>
      </c>
      <c r="B97" s="47" t="s">
        <v>138</v>
      </c>
      <c r="C97" s="48">
        <v>32</v>
      </c>
      <c r="D97" s="49">
        <v>0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0.35</v>
      </c>
      <c r="O97" s="49">
        <v>0</v>
      </c>
      <c r="P97" s="49">
        <v>0</v>
      </c>
      <c r="Q97" s="49">
        <v>0</v>
      </c>
      <c r="R97" s="49">
        <v>0</v>
      </c>
      <c r="S97" s="50">
        <v>0.35</v>
      </c>
    </row>
    <row r="98" spans="1:19" s="51" customFormat="1" ht="13.5" customHeight="1">
      <c r="A98" s="46">
        <v>91</v>
      </c>
      <c r="B98" s="47" t="s">
        <v>138</v>
      </c>
      <c r="C98" s="48">
        <v>33</v>
      </c>
      <c r="D98" s="49">
        <v>0</v>
      </c>
      <c r="E98" s="49">
        <v>0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0.348</v>
      </c>
      <c r="O98" s="49">
        <v>0</v>
      </c>
      <c r="P98" s="49">
        <v>0</v>
      </c>
      <c r="Q98" s="49">
        <v>0</v>
      </c>
      <c r="R98" s="49">
        <v>0</v>
      </c>
      <c r="S98" s="50">
        <v>0.348</v>
      </c>
    </row>
    <row r="99" spans="1:19" s="51" customFormat="1" ht="13.5" customHeight="1">
      <c r="A99" s="46">
        <v>92</v>
      </c>
      <c r="B99" s="47" t="s">
        <v>138</v>
      </c>
      <c r="C99" s="48">
        <v>36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0.349</v>
      </c>
      <c r="O99" s="49">
        <v>0</v>
      </c>
      <c r="P99" s="49">
        <v>0</v>
      </c>
      <c r="Q99" s="49">
        <v>0</v>
      </c>
      <c r="R99" s="49">
        <v>0</v>
      </c>
      <c r="S99" s="50">
        <v>0.349</v>
      </c>
    </row>
    <row r="100" spans="1:19" s="51" customFormat="1" ht="13.5" customHeight="1">
      <c r="A100" s="46">
        <v>93</v>
      </c>
      <c r="B100" s="47" t="s">
        <v>138</v>
      </c>
      <c r="C100" s="48">
        <v>37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49">
        <v>0.349</v>
      </c>
      <c r="O100" s="49">
        <v>0</v>
      </c>
      <c r="P100" s="49">
        <v>0</v>
      </c>
      <c r="Q100" s="49">
        <v>0</v>
      </c>
      <c r="R100" s="49">
        <v>0</v>
      </c>
      <c r="S100" s="50">
        <v>0.349</v>
      </c>
    </row>
    <row r="101" spans="1:19" s="51" customFormat="1" ht="13.5" customHeight="1">
      <c r="A101" s="46">
        <v>94</v>
      </c>
      <c r="B101" s="47" t="s">
        <v>138</v>
      </c>
      <c r="C101" s="48">
        <v>41</v>
      </c>
      <c r="D101" s="49">
        <v>0</v>
      </c>
      <c r="E101" s="49">
        <v>0</v>
      </c>
      <c r="F101" s="49">
        <v>0</v>
      </c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49">
        <v>0.349</v>
      </c>
      <c r="O101" s="49">
        <v>0</v>
      </c>
      <c r="P101" s="49">
        <v>0</v>
      </c>
      <c r="Q101" s="49">
        <v>0</v>
      </c>
      <c r="R101" s="49">
        <v>0</v>
      </c>
      <c r="S101" s="50">
        <v>0.349</v>
      </c>
    </row>
    <row r="102" spans="1:19" s="51" customFormat="1" ht="13.5" customHeight="1">
      <c r="A102" s="46">
        <v>95</v>
      </c>
      <c r="B102" s="47" t="s">
        <v>138</v>
      </c>
      <c r="C102" s="48">
        <v>42</v>
      </c>
      <c r="D102" s="49">
        <v>0</v>
      </c>
      <c r="E102" s="49">
        <v>0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49">
        <v>0.348</v>
      </c>
      <c r="O102" s="49">
        <v>0</v>
      </c>
      <c r="P102" s="49">
        <v>0</v>
      </c>
      <c r="Q102" s="49">
        <v>0</v>
      </c>
      <c r="R102" s="49">
        <v>0</v>
      </c>
      <c r="S102" s="50">
        <v>0.348</v>
      </c>
    </row>
    <row r="103" spans="1:19" s="51" customFormat="1" ht="13.5" customHeight="1">
      <c r="A103" s="46">
        <v>96</v>
      </c>
      <c r="B103" s="47" t="s">
        <v>138</v>
      </c>
      <c r="C103" s="48">
        <v>43</v>
      </c>
      <c r="D103" s="49">
        <v>0</v>
      </c>
      <c r="E103" s="49">
        <v>0</v>
      </c>
      <c r="F103" s="49">
        <v>0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0.348</v>
      </c>
      <c r="O103" s="49">
        <v>0</v>
      </c>
      <c r="P103" s="49">
        <v>0</v>
      </c>
      <c r="Q103" s="49">
        <v>0</v>
      </c>
      <c r="R103" s="49">
        <v>0</v>
      </c>
      <c r="S103" s="50">
        <v>0.348</v>
      </c>
    </row>
    <row r="104" spans="1:19" s="51" customFormat="1" ht="13.5" customHeight="1">
      <c r="A104" s="46">
        <v>97</v>
      </c>
      <c r="B104" s="47" t="s">
        <v>138</v>
      </c>
      <c r="C104" s="48">
        <v>44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49">
        <v>0.349</v>
      </c>
      <c r="O104" s="49">
        <v>0</v>
      </c>
      <c r="P104" s="49">
        <v>0</v>
      </c>
      <c r="Q104" s="49">
        <v>0</v>
      </c>
      <c r="R104" s="49">
        <v>0</v>
      </c>
      <c r="S104" s="50">
        <v>0.349</v>
      </c>
    </row>
    <row r="105" spans="1:19" s="51" customFormat="1" ht="13.5" customHeight="1">
      <c r="A105" s="46">
        <v>98</v>
      </c>
      <c r="B105" s="47" t="s">
        <v>138</v>
      </c>
      <c r="C105" s="48">
        <v>45</v>
      </c>
      <c r="D105" s="49">
        <v>0</v>
      </c>
      <c r="E105" s="49">
        <v>0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0.348</v>
      </c>
      <c r="O105" s="49">
        <v>0</v>
      </c>
      <c r="P105" s="49">
        <v>0</v>
      </c>
      <c r="Q105" s="49">
        <v>0</v>
      </c>
      <c r="R105" s="49">
        <v>0</v>
      </c>
      <c r="S105" s="50">
        <v>0.348</v>
      </c>
    </row>
    <row r="106" spans="1:19" s="51" customFormat="1" ht="13.5" customHeight="1">
      <c r="A106" s="46">
        <v>99</v>
      </c>
      <c r="B106" s="47" t="s">
        <v>138</v>
      </c>
      <c r="C106" s="48">
        <v>46</v>
      </c>
      <c r="D106" s="49">
        <v>0</v>
      </c>
      <c r="E106" s="49">
        <v>0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0.348</v>
      </c>
      <c r="O106" s="49">
        <v>0</v>
      </c>
      <c r="P106" s="49">
        <v>0</v>
      </c>
      <c r="Q106" s="49">
        <v>0</v>
      </c>
      <c r="R106" s="49">
        <v>0</v>
      </c>
      <c r="S106" s="50">
        <v>0.348</v>
      </c>
    </row>
    <row r="107" spans="1:19" s="51" customFormat="1" ht="13.5" customHeight="1">
      <c r="A107" s="46">
        <v>100</v>
      </c>
      <c r="B107" s="47" t="s">
        <v>138</v>
      </c>
      <c r="C107" s="48">
        <v>52</v>
      </c>
      <c r="D107" s="49">
        <v>0</v>
      </c>
      <c r="E107" s="49">
        <v>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9">
        <v>0</v>
      </c>
      <c r="N107" s="49">
        <v>0.347</v>
      </c>
      <c r="O107" s="49">
        <v>0</v>
      </c>
      <c r="P107" s="49">
        <v>0</v>
      </c>
      <c r="Q107" s="49">
        <v>0</v>
      </c>
      <c r="R107" s="49">
        <v>0</v>
      </c>
      <c r="S107" s="50">
        <v>0.347</v>
      </c>
    </row>
    <row r="108" spans="1:19" s="51" customFormat="1" ht="13.5" customHeight="1">
      <c r="A108" s="46">
        <v>101</v>
      </c>
      <c r="B108" s="47" t="s">
        <v>138</v>
      </c>
      <c r="C108" s="48">
        <v>61</v>
      </c>
      <c r="D108" s="49">
        <v>0</v>
      </c>
      <c r="E108" s="49">
        <v>0</v>
      </c>
      <c r="F108" s="49">
        <v>0</v>
      </c>
      <c r="G108" s="49">
        <v>0</v>
      </c>
      <c r="H108" s="49">
        <v>0</v>
      </c>
      <c r="I108" s="49">
        <v>0</v>
      </c>
      <c r="J108" s="49">
        <v>0</v>
      </c>
      <c r="K108" s="49">
        <v>0</v>
      </c>
      <c r="L108" s="49">
        <v>0</v>
      </c>
      <c r="M108" s="49">
        <v>0</v>
      </c>
      <c r="N108" s="49">
        <v>0.348</v>
      </c>
      <c r="O108" s="49">
        <v>0</v>
      </c>
      <c r="P108" s="49">
        <v>0</v>
      </c>
      <c r="Q108" s="49">
        <v>0</v>
      </c>
      <c r="R108" s="49">
        <v>0</v>
      </c>
      <c r="S108" s="50">
        <v>0.348</v>
      </c>
    </row>
    <row r="109" spans="1:19" s="51" customFormat="1" ht="13.5" customHeight="1">
      <c r="A109" s="46">
        <v>102</v>
      </c>
      <c r="B109" s="47" t="s">
        <v>138</v>
      </c>
      <c r="C109" s="48">
        <v>62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>
        <v>0</v>
      </c>
      <c r="N109" s="49">
        <v>0.348</v>
      </c>
      <c r="O109" s="49">
        <v>0</v>
      </c>
      <c r="P109" s="49">
        <v>0</v>
      </c>
      <c r="Q109" s="49">
        <v>0</v>
      </c>
      <c r="R109" s="49">
        <v>0</v>
      </c>
      <c r="S109" s="50">
        <v>0.348</v>
      </c>
    </row>
    <row r="110" spans="1:19" s="51" customFormat="1" ht="13.5" customHeight="1">
      <c r="A110" s="46">
        <v>103</v>
      </c>
      <c r="B110" s="47" t="s">
        <v>138</v>
      </c>
      <c r="C110" s="48">
        <v>63</v>
      </c>
      <c r="D110" s="49">
        <v>0</v>
      </c>
      <c r="E110" s="49">
        <v>0</v>
      </c>
      <c r="F110" s="49">
        <v>0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  <c r="M110" s="49">
        <v>0</v>
      </c>
      <c r="N110" s="49">
        <v>0.349</v>
      </c>
      <c r="O110" s="49">
        <v>0</v>
      </c>
      <c r="P110" s="49">
        <v>0</v>
      </c>
      <c r="Q110" s="49">
        <v>0</v>
      </c>
      <c r="R110" s="49">
        <v>0</v>
      </c>
      <c r="S110" s="50">
        <v>0.349</v>
      </c>
    </row>
    <row r="111" spans="1:19" s="51" customFormat="1" ht="13.5" customHeight="1">
      <c r="A111" s="46">
        <v>104</v>
      </c>
      <c r="B111" s="47" t="s">
        <v>138</v>
      </c>
      <c r="C111" s="48">
        <v>67</v>
      </c>
      <c r="D111" s="49">
        <v>0</v>
      </c>
      <c r="E111" s="49">
        <v>0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49">
        <v>0.346</v>
      </c>
      <c r="O111" s="49">
        <v>0</v>
      </c>
      <c r="P111" s="49">
        <v>0</v>
      </c>
      <c r="Q111" s="49">
        <v>0</v>
      </c>
      <c r="R111" s="49">
        <v>0</v>
      </c>
      <c r="S111" s="50">
        <v>0.346</v>
      </c>
    </row>
    <row r="112" spans="1:19" s="51" customFormat="1" ht="13.5" customHeight="1">
      <c r="A112" s="46">
        <v>105</v>
      </c>
      <c r="B112" s="47" t="s">
        <v>138</v>
      </c>
      <c r="C112" s="48">
        <v>68</v>
      </c>
      <c r="D112" s="49"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49">
        <v>0.349</v>
      </c>
      <c r="O112" s="49">
        <v>0</v>
      </c>
      <c r="P112" s="49">
        <v>0</v>
      </c>
      <c r="Q112" s="49">
        <v>0</v>
      </c>
      <c r="R112" s="49">
        <v>0</v>
      </c>
      <c r="S112" s="50">
        <v>0.349</v>
      </c>
    </row>
    <row r="113" spans="1:19" s="51" customFormat="1" ht="13.5" customHeight="1">
      <c r="A113" s="46">
        <v>106</v>
      </c>
      <c r="B113" s="47" t="s">
        <v>138</v>
      </c>
      <c r="C113" s="48">
        <v>69</v>
      </c>
      <c r="D113" s="49">
        <v>0</v>
      </c>
      <c r="E113" s="49">
        <v>0</v>
      </c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9">
        <v>0</v>
      </c>
      <c r="N113" s="49">
        <v>0.349</v>
      </c>
      <c r="O113" s="49">
        <v>0</v>
      </c>
      <c r="P113" s="49">
        <v>0</v>
      </c>
      <c r="Q113" s="49">
        <v>0</v>
      </c>
      <c r="R113" s="49">
        <v>0</v>
      </c>
      <c r="S113" s="50">
        <v>0.349</v>
      </c>
    </row>
    <row r="114" spans="1:19" s="51" customFormat="1" ht="13.5" customHeight="1">
      <c r="A114" s="46">
        <v>107</v>
      </c>
      <c r="B114" s="47" t="s">
        <v>138</v>
      </c>
      <c r="C114" s="48">
        <v>77</v>
      </c>
      <c r="D114" s="49">
        <v>0</v>
      </c>
      <c r="E114" s="49">
        <v>0</v>
      </c>
      <c r="F114" s="49">
        <v>0</v>
      </c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49">
        <v>0</v>
      </c>
      <c r="M114" s="49">
        <v>0</v>
      </c>
      <c r="N114" s="49">
        <v>0.35</v>
      </c>
      <c r="O114" s="49">
        <v>0</v>
      </c>
      <c r="P114" s="49">
        <v>0</v>
      </c>
      <c r="Q114" s="49">
        <v>0</v>
      </c>
      <c r="R114" s="49">
        <v>0</v>
      </c>
      <c r="S114" s="50">
        <v>0.35</v>
      </c>
    </row>
    <row r="115" spans="1:19" s="51" customFormat="1" ht="13.5" customHeight="1">
      <c r="A115" s="46">
        <v>108</v>
      </c>
      <c r="B115" s="47" t="s">
        <v>139</v>
      </c>
      <c r="C115" s="48">
        <v>23</v>
      </c>
      <c r="D115" s="49">
        <v>0</v>
      </c>
      <c r="E115" s="49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0.347</v>
      </c>
      <c r="O115" s="49">
        <v>0</v>
      </c>
      <c r="P115" s="49">
        <v>0</v>
      </c>
      <c r="Q115" s="49">
        <v>0</v>
      </c>
      <c r="R115" s="49">
        <v>0</v>
      </c>
      <c r="S115" s="50">
        <v>0.347</v>
      </c>
    </row>
    <row r="116" spans="1:19" s="51" customFormat="1" ht="13.5" customHeight="1">
      <c r="A116" s="46">
        <v>109</v>
      </c>
      <c r="B116" s="47" t="s">
        <v>140</v>
      </c>
      <c r="C116" s="48">
        <v>21</v>
      </c>
      <c r="D116" s="49">
        <v>0.221</v>
      </c>
      <c r="E116" s="49">
        <v>0</v>
      </c>
      <c r="F116" s="49">
        <v>0</v>
      </c>
      <c r="G116" s="49">
        <v>0</v>
      </c>
      <c r="H116" s="49">
        <v>0</v>
      </c>
      <c r="I116" s="49">
        <v>0</v>
      </c>
      <c r="J116" s="49">
        <v>0</v>
      </c>
      <c r="K116" s="49">
        <v>0</v>
      </c>
      <c r="L116" s="49">
        <v>0</v>
      </c>
      <c r="M116" s="49">
        <v>0</v>
      </c>
      <c r="N116" s="49">
        <v>0.184</v>
      </c>
      <c r="O116" s="49">
        <v>3.8819999999999992</v>
      </c>
      <c r="P116" s="49">
        <v>0.058</v>
      </c>
      <c r="Q116" s="49">
        <v>0.499</v>
      </c>
      <c r="R116" s="49">
        <v>0</v>
      </c>
      <c r="S116" s="50">
        <v>4.8439999999999985</v>
      </c>
    </row>
    <row r="117" spans="1:19" s="51" customFormat="1" ht="13.5" customHeight="1">
      <c r="A117" s="46">
        <v>110</v>
      </c>
      <c r="B117" s="47" t="s">
        <v>140</v>
      </c>
      <c r="C117" s="48">
        <v>23</v>
      </c>
      <c r="D117" s="49">
        <v>0.18300000000000002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49">
        <v>0</v>
      </c>
      <c r="M117" s="49">
        <v>0</v>
      </c>
      <c r="N117" s="49">
        <v>0.15</v>
      </c>
      <c r="O117" s="49">
        <v>3.045</v>
      </c>
      <c r="P117" s="49">
        <v>0.044</v>
      </c>
      <c r="Q117" s="49">
        <v>0.124</v>
      </c>
      <c r="R117" s="49">
        <v>0</v>
      </c>
      <c r="S117" s="50">
        <v>3.546</v>
      </c>
    </row>
    <row r="118" spans="1:19" s="51" customFormat="1" ht="13.5" customHeight="1">
      <c r="A118" s="46">
        <v>111</v>
      </c>
      <c r="B118" s="47" t="s">
        <v>141</v>
      </c>
      <c r="C118" s="48">
        <v>6</v>
      </c>
      <c r="D118" s="49">
        <v>0</v>
      </c>
      <c r="E118" s="49">
        <v>0</v>
      </c>
      <c r="F118" s="49"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49">
        <v>0.347</v>
      </c>
      <c r="O118" s="49">
        <v>0</v>
      </c>
      <c r="P118" s="49">
        <v>0</v>
      </c>
      <c r="Q118" s="49">
        <v>0</v>
      </c>
      <c r="R118" s="49">
        <v>0</v>
      </c>
      <c r="S118" s="50">
        <v>0.347</v>
      </c>
    </row>
    <row r="119" spans="1:19" s="51" customFormat="1" ht="13.5" customHeight="1">
      <c r="A119" s="46">
        <v>112</v>
      </c>
      <c r="B119" s="47" t="s">
        <v>141</v>
      </c>
      <c r="C119" s="48">
        <v>12</v>
      </c>
      <c r="D119" s="49">
        <v>0.18300000000000002</v>
      </c>
      <c r="E119" s="49">
        <v>0</v>
      </c>
      <c r="F119" s="49">
        <v>0</v>
      </c>
      <c r="G119" s="49">
        <v>0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49">
        <v>0.193</v>
      </c>
      <c r="O119" s="49">
        <v>3.401999999999999</v>
      </c>
      <c r="P119" s="49">
        <v>0.046</v>
      </c>
      <c r="Q119" s="49">
        <v>0.474</v>
      </c>
      <c r="R119" s="49">
        <v>0</v>
      </c>
      <c r="S119" s="50">
        <v>4.297999999999998</v>
      </c>
    </row>
    <row r="120" spans="1:19" s="51" customFormat="1" ht="13.5" customHeight="1">
      <c r="A120" s="46">
        <v>113</v>
      </c>
      <c r="B120" s="47" t="s">
        <v>142</v>
      </c>
      <c r="C120" s="48">
        <v>37</v>
      </c>
      <c r="D120" s="49">
        <v>0.5660000000000001</v>
      </c>
      <c r="E120" s="49">
        <v>0.101</v>
      </c>
      <c r="F120" s="49">
        <v>0.003</v>
      </c>
      <c r="G120" s="49">
        <v>0.091</v>
      </c>
      <c r="H120" s="49">
        <v>0.039</v>
      </c>
      <c r="I120" s="49">
        <v>0.052</v>
      </c>
      <c r="J120" s="49">
        <v>0</v>
      </c>
      <c r="K120" s="49">
        <v>0</v>
      </c>
      <c r="L120" s="49">
        <v>0.004</v>
      </c>
      <c r="M120" s="49">
        <v>0.005</v>
      </c>
      <c r="N120" s="49">
        <v>0.149</v>
      </c>
      <c r="O120" s="49">
        <v>2.037</v>
      </c>
      <c r="P120" s="49">
        <v>0.155</v>
      </c>
      <c r="Q120" s="49">
        <v>0.161</v>
      </c>
      <c r="R120" s="49">
        <v>0</v>
      </c>
      <c r="S120" s="50">
        <v>3.272</v>
      </c>
    </row>
    <row r="121" spans="1:19" s="51" customFormat="1" ht="13.5" customHeight="1">
      <c r="A121" s="46">
        <v>114</v>
      </c>
      <c r="B121" s="47" t="s">
        <v>143</v>
      </c>
      <c r="C121" s="48">
        <v>1</v>
      </c>
      <c r="D121" s="49">
        <v>0</v>
      </c>
      <c r="E121" s="49">
        <v>0</v>
      </c>
      <c r="F121" s="49">
        <v>0</v>
      </c>
      <c r="G121" s="49">
        <v>0</v>
      </c>
      <c r="H121" s="49">
        <v>0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49">
        <v>0.349</v>
      </c>
      <c r="O121" s="49">
        <v>0</v>
      </c>
      <c r="P121" s="49">
        <v>0</v>
      </c>
      <c r="Q121" s="49">
        <v>0</v>
      </c>
      <c r="R121" s="49">
        <v>0</v>
      </c>
      <c r="S121" s="50">
        <v>0.349</v>
      </c>
    </row>
    <row r="122" spans="1:19" s="51" customFormat="1" ht="13.5" customHeight="1">
      <c r="A122" s="46">
        <v>115</v>
      </c>
      <c r="B122" s="47" t="s">
        <v>143</v>
      </c>
      <c r="C122" s="48">
        <v>2</v>
      </c>
      <c r="D122" s="49">
        <v>0</v>
      </c>
      <c r="E122" s="49">
        <v>0</v>
      </c>
      <c r="F122" s="49">
        <v>0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  <c r="M122" s="49">
        <v>0</v>
      </c>
      <c r="N122" s="49">
        <v>0.348</v>
      </c>
      <c r="O122" s="49">
        <v>0</v>
      </c>
      <c r="P122" s="49">
        <v>0</v>
      </c>
      <c r="Q122" s="49">
        <v>0</v>
      </c>
      <c r="R122" s="49">
        <v>0</v>
      </c>
      <c r="S122" s="50">
        <v>0.348</v>
      </c>
    </row>
    <row r="123" spans="1:19" s="51" customFormat="1" ht="13.5" customHeight="1">
      <c r="A123" s="46">
        <v>116</v>
      </c>
      <c r="B123" s="47" t="s">
        <v>143</v>
      </c>
      <c r="C123" s="48">
        <v>8</v>
      </c>
      <c r="D123" s="49">
        <v>0</v>
      </c>
      <c r="E123" s="49">
        <v>0</v>
      </c>
      <c r="F123" s="49">
        <v>0</v>
      </c>
      <c r="G123" s="49">
        <v>0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49">
        <v>0.348</v>
      </c>
      <c r="O123" s="49">
        <v>0</v>
      </c>
      <c r="P123" s="49">
        <v>0</v>
      </c>
      <c r="Q123" s="49">
        <v>0</v>
      </c>
      <c r="R123" s="49">
        <v>0</v>
      </c>
      <c r="S123" s="50">
        <v>0.348</v>
      </c>
    </row>
    <row r="124" spans="1:19" s="51" customFormat="1" ht="13.5" customHeight="1">
      <c r="A124" s="46">
        <v>117</v>
      </c>
      <c r="B124" s="47" t="s">
        <v>143</v>
      </c>
      <c r="C124" s="48">
        <v>13</v>
      </c>
      <c r="D124" s="49">
        <v>0</v>
      </c>
      <c r="E124" s="49">
        <v>0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0</v>
      </c>
      <c r="L124" s="49">
        <v>0</v>
      </c>
      <c r="M124" s="49">
        <v>0</v>
      </c>
      <c r="N124" s="49">
        <v>0.347</v>
      </c>
      <c r="O124" s="49">
        <v>0</v>
      </c>
      <c r="P124" s="49">
        <v>0</v>
      </c>
      <c r="Q124" s="49">
        <v>0</v>
      </c>
      <c r="R124" s="49">
        <v>0</v>
      </c>
      <c r="S124" s="50">
        <v>0.347</v>
      </c>
    </row>
    <row r="125" spans="1:19" s="51" customFormat="1" ht="13.5" customHeight="1">
      <c r="A125" s="46">
        <v>118</v>
      </c>
      <c r="B125" s="47" t="s">
        <v>143</v>
      </c>
      <c r="C125" s="48">
        <v>14</v>
      </c>
      <c r="D125" s="49">
        <v>0</v>
      </c>
      <c r="E125" s="49">
        <v>0</v>
      </c>
      <c r="F125" s="49">
        <v>0</v>
      </c>
      <c r="G125" s="49">
        <v>0</v>
      </c>
      <c r="H125" s="49">
        <v>0</v>
      </c>
      <c r="I125" s="49">
        <v>0</v>
      </c>
      <c r="J125" s="49">
        <v>0</v>
      </c>
      <c r="K125" s="49">
        <v>0</v>
      </c>
      <c r="L125" s="49">
        <v>0</v>
      </c>
      <c r="M125" s="49">
        <v>0</v>
      </c>
      <c r="N125" s="49">
        <v>0.348</v>
      </c>
      <c r="O125" s="49">
        <v>0</v>
      </c>
      <c r="P125" s="49">
        <v>0</v>
      </c>
      <c r="Q125" s="49">
        <v>0</v>
      </c>
      <c r="R125" s="49">
        <v>0</v>
      </c>
      <c r="S125" s="50">
        <v>0.348</v>
      </c>
    </row>
    <row r="126" spans="1:19" s="51" customFormat="1" ht="13.5" customHeight="1">
      <c r="A126" s="46">
        <v>119</v>
      </c>
      <c r="B126" s="47" t="s">
        <v>143</v>
      </c>
      <c r="C126" s="48">
        <v>16</v>
      </c>
      <c r="D126" s="49">
        <v>0</v>
      </c>
      <c r="E126" s="49">
        <v>0</v>
      </c>
      <c r="F126" s="49">
        <v>0</v>
      </c>
      <c r="G126" s="49">
        <v>0</v>
      </c>
      <c r="H126" s="49">
        <v>0</v>
      </c>
      <c r="I126" s="49">
        <v>0</v>
      </c>
      <c r="J126" s="49">
        <v>0</v>
      </c>
      <c r="K126" s="49">
        <v>0</v>
      </c>
      <c r="L126" s="49">
        <v>0</v>
      </c>
      <c r="M126" s="49">
        <v>0</v>
      </c>
      <c r="N126" s="49">
        <v>0.349</v>
      </c>
      <c r="O126" s="49">
        <v>0</v>
      </c>
      <c r="P126" s="49">
        <v>0</v>
      </c>
      <c r="Q126" s="49">
        <v>0</v>
      </c>
      <c r="R126" s="49">
        <v>0</v>
      </c>
      <c r="S126" s="50">
        <v>0.349</v>
      </c>
    </row>
    <row r="127" spans="1:19" s="51" customFormat="1" ht="13.5" customHeight="1">
      <c r="A127" s="46">
        <v>120</v>
      </c>
      <c r="B127" s="47" t="s">
        <v>144</v>
      </c>
      <c r="C127" s="48" t="s">
        <v>65</v>
      </c>
      <c r="D127" s="49">
        <v>0.40700000000000003</v>
      </c>
      <c r="E127" s="49">
        <v>0.096</v>
      </c>
      <c r="F127" s="49">
        <v>0.004</v>
      </c>
      <c r="G127" s="49">
        <v>0.273</v>
      </c>
      <c r="H127" s="49">
        <v>0.042</v>
      </c>
      <c r="I127" s="49">
        <v>0.033</v>
      </c>
      <c r="J127" s="49">
        <v>0</v>
      </c>
      <c r="K127" s="49">
        <v>0.198</v>
      </c>
      <c r="L127" s="49">
        <v>0.004</v>
      </c>
      <c r="M127" s="49">
        <v>0.004</v>
      </c>
      <c r="N127" s="49">
        <v>0.14100000000000001</v>
      </c>
      <c r="O127" s="49">
        <v>2.27</v>
      </c>
      <c r="P127" s="49">
        <v>0.112</v>
      </c>
      <c r="Q127" s="49">
        <v>0.155</v>
      </c>
      <c r="R127" s="49">
        <v>0</v>
      </c>
      <c r="S127" s="50">
        <v>3.4659999999999997</v>
      </c>
    </row>
    <row r="128" spans="1:19" s="51" customFormat="1" ht="13.5" customHeight="1">
      <c r="A128" s="46">
        <v>121</v>
      </c>
      <c r="B128" s="47" t="s">
        <v>145</v>
      </c>
      <c r="C128" s="48">
        <v>145</v>
      </c>
      <c r="D128" s="49">
        <v>0.261</v>
      </c>
      <c r="E128" s="49">
        <v>0</v>
      </c>
      <c r="F128" s="49">
        <v>0</v>
      </c>
      <c r="G128" s="49">
        <v>0.303</v>
      </c>
      <c r="H128" s="49">
        <v>0.059</v>
      </c>
      <c r="I128" s="49">
        <v>0.039</v>
      </c>
      <c r="J128" s="49">
        <v>0</v>
      </c>
      <c r="K128" s="49">
        <v>0.205</v>
      </c>
      <c r="L128" s="49">
        <v>0</v>
      </c>
      <c r="M128" s="49">
        <v>0</v>
      </c>
      <c r="N128" s="49">
        <v>0.202</v>
      </c>
      <c r="O128" s="49">
        <v>2.3379999999999996</v>
      </c>
      <c r="P128" s="49">
        <v>0.066</v>
      </c>
      <c r="Q128" s="49">
        <v>0.151</v>
      </c>
      <c r="R128" s="49">
        <v>0</v>
      </c>
      <c r="S128" s="50">
        <v>3.3209999999999993</v>
      </c>
    </row>
    <row r="129" spans="1:19" s="51" customFormat="1" ht="13.5" customHeight="1">
      <c r="A129" s="46">
        <v>122</v>
      </c>
      <c r="B129" s="52" t="s">
        <v>146</v>
      </c>
      <c r="C129" s="48">
        <v>3</v>
      </c>
      <c r="D129" s="49">
        <v>0.394</v>
      </c>
      <c r="E129" s="49">
        <v>0</v>
      </c>
      <c r="F129" s="49">
        <v>0</v>
      </c>
      <c r="G129" s="49">
        <v>0.171</v>
      </c>
      <c r="H129" s="49">
        <v>0.171</v>
      </c>
      <c r="I129" s="49">
        <v>0</v>
      </c>
      <c r="J129" s="49">
        <v>0</v>
      </c>
      <c r="K129" s="49">
        <v>0</v>
      </c>
      <c r="L129" s="49">
        <v>0</v>
      </c>
      <c r="M129" s="49">
        <v>0</v>
      </c>
      <c r="N129" s="49">
        <v>0.372</v>
      </c>
      <c r="O129" s="49">
        <v>3.211</v>
      </c>
      <c r="P129" s="49">
        <v>0.111</v>
      </c>
      <c r="Q129" s="49">
        <v>0.183</v>
      </c>
      <c r="R129" s="49">
        <v>0</v>
      </c>
      <c r="S129" s="50">
        <v>4.441999999999999</v>
      </c>
    </row>
    <row r="130" spans="1:19" s="51" customFormat="1" ht="13.5" customHeight="1">
      <c r="A130" s="46">
        <v>123</v>
      </c>
      <c r="B130" s="52" t="s">
        <v>146</v>
      </c>
      <c r="C130" s="48">
        <v>4</v>
      </c>
      <c r="D130" s="49">
        <v>0.404</v>
      </c>
      <c r="E130" s="49">
        <v>0</v>
      </c>
      <c r="F130" s="49">
        <v>0</v>
      </c>
      <c r="G130" s="49">
        <v>0.154</v>
      </c>
      <c r="H130" s="49">
        <v>0.154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  <c r="N130" s="49">
        <v>0.306</v>
      </c>
      <c r="O130" s="49">
        <v>2.9579999999999993</v>
      </c>
      <c r="P130" s="49">
        <v>0.111</v>
      </c>
      <c r="Q130" s="49">
        <v>0.166</v>
      </c>
      <c r="R130" s="49">
        <v>0</v>
      </c>
      <c r="S130" s="50">
        <v>4.098999999999999</v>
      </c>
    </row>
    <row r="131" spans="1:19" s="51" customFormat="1" ht="13.5" customHeight="1">
      <c r="A131" s="46">
        <v>124</v>
      </c>
      <c r="B131" s="52" t="s">
        <v>146</v>
      </c>
      <c r="C131" s="48">
        <v>5</v>
      </c>
      <c r="D131" s="49">
        <v>0.29300000000000004</v>
      </c>
      <c r="E131" s="49">
        <v>0</v>
      </c>
      <c r="F131" s="49">
        <v>0</v>
      </c>
      <c r="G131" s="49">
        <v>0.214</v>
      </c>
      <c r="H131" s="49">
        <v>0.214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0.504</v>
      </c>
      <c r="O131" s="49">
        <v>4.864</v>
      </c>
      <c r="P131" s="49">
        <v>0.086</v>
      </c>
      <c r="Q131" s="49">
        <v>0.274</v>
      </c>
      <c r="R131" s="49">
        <v>0</v>
      </c>
      <c r="S131" s="50">
        <v>6.235</v>
      </c>
    </row>
    <row r="132" spans="1:19" s="51" customFormat="1" ht="13.5" customHeight="1">
      <c r="A132" s="46">
        <v>125</v>
      </c>
      <c r="B132" s="52" t="s">
        <v>146</v>
      </c>
      <c r="C132" s="48">
        <v>6</v>
      </c>
      <c r="D132" s="49">
        <v>0.15</v>
      </c>
      <c r="E132" s="49">
        <v>0</v>
      </c>
      <c r="F132" s="49">
        <v>0</v>
      </c>
      <c r="G132" s="49">
        <v>0.106</v>
      </c>
      <c r="H132" s="49">
        <v>0.106</v>
      </c>
      <c r="I132" s="49">
        <v>0</v>
      </c>
      <c r="J132" s="49">
        <v>0</v>
      </c>
      <c r="K132" s="49">
        <v>0</v>
      </c>
      <c r="L132" s="49">
        <v>0</v>
      </c>
      <c r="M132" s="49">
        <v>0</v>
      </c>
      <c r="N132" s="49">
        <v>0.255</v>
      </c>
      <c r="O132" s="49">
        <v>2.2489999999999997</v>
      </c>
      <c r="P132" s="49">
        <v>0.035</v>
      </c>
      <c r="Q132" s="49">
        <v>0.138</v>
      </c>
      <c r="R132" s="49">
        <v>0</v>
      </c>
      <c r="S132" s="50">
        <v>2.933</v>
      </c>
    </row>
    <row r="133" spans="1:19" s="51" customFormat="1" ht="13.5" customHeight="1">
      <c r="A133" s="46">
        <v>126</v>
      </c>
      <c r="B133" s="52" t="s">
        <v>146</v>
      </c>
      <c r="C133" s="48">
        <v>7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0.346</v>
      </c>
      <c r="O133" s="49">
        <v>0</v>
      </c>
      <c r="P133" s="49">
        <v>0</v>
      </c>
      <c r="Q133" s="49">
        <v>0</v>
      </c>
      <c r="R133" s="49">
        <v>0</v>
      </c>
      <c r="S133" s="50">
        <v>0.346</v>
      </c>
    </row>
    <row r="134" spans="1:19" s="51" customFormat="1" ht="13.5" customHeight="1">
      <c r="A134" s="46">
        <v>127</v>
      </c>
      <c r="B134" s="52" t="s">
        <v>146</v>
      </c>
      <c r="C134" s="48">
        <v>10</v>
      </c>
      <c r="D134" s="49">
        <v>0</v>
      </c>
      <c r="E134" s="49">
        <v>0</v>
      </c>
      <c r="F134" s="49">
        <v>0</v>
      </c>
      <c r="G134" s="49">
        <v>0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  <c r="M134" s="49">
        <v>0</v>
      </c>
      <c r="N134" s="49">
        <v>0.349</v>
      </c>
      <c r="O134" s="49">
        <v>0</v>
      </c>
      <c r="P134" s="49">
        <v>0</v>
      </c>
      <c r="Q134" s="49">
        <v>0</v>
      </c>
      <c r="R134" s="49">
        <v>0</v>
      </c>
      <c r="S134" s="50">
        <v>0.349</v>
      </c>
    </row>
    <row r="135" spans="1:19" s="51" customFormat="1" ht="13.5" customHeight="1">
      <c r="A135" s="46">
        <v>128</v>
      </c>
      <c r="B135" s="52" t="s">
        <v>146</v>
      </c>
      <c r="C135" s="48">
        <v>11</v>
      </c>
      <c r="D135" s="49">
        <v>0.279</v>
      </c>
      <c r="E135" s="49">
        <v>0.198</v>
      </c>
      <c r="F135" s="49">
        <v>0</v>
      </c>
      <c r="G135" s="49">
        <v>0.061</v>
      </c>
      <c r="H135" s="49">
        <v>0.061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49">
        <v>0.072</v>
      </c>
      <c r="O135" s="49">
        <v>3.7439999999999998</v>
      </c>
      <c r="P135" s="49">
        <v>0.081</v>
      </c>
      <c r="Q135" s="49">
        <v>0.146</v>
      </c>
      <c r="R135" s="49">
        <v>0</v>
      </c>
      <c r="S135" s="50">
        <v>4.581</v>
      </c>
    </row>
    <row r="136" spans="1:19" s="51" customFormat="1" ht="13.5" customHeight="1">
      <c r="A136" s="46">
        <v>129</v>
      </c>
      <c r="B136" s="52" t="s">
        <v>146</v>
      </c>
      <c r="C136" s="48">
        <v>12</v>
      </c>
      <c r="D136" s="49">
        <v>0.191</v>
      </c>
      <c r="E136" s="49">
        <v>0.199</v>
      </c>
      <c r="F136" s="49">
        <v>0</v>
      </c>
      <c r="G136" s="49">
        <v>0.061</v>
      </c>
      <c r="H136" s="49">
        <v>0.061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0.072</v>
      </c>
      <c r="O136" s="49">
        <v>3.76</v>
      </c>
      <c r="P136" s="49">
        <v>0.054</v>
      </c>
      <c r="Q136" s="49">
        <v>0.146</v>
      </c>
      <c r="R136" s="49">
        <v>0</v>
      </c>
      <c r="S136" s="50">
        <v>4.483</v>
      </c>
    </row>
    <row r="137" spans="1:19" s="51" customFormat="1" ht="13.5" customHeight="1">
      <c r="A137" s="46">
        <v>130</v>
      </c>
      <c r="B137" s="52" t="s">
        <v>146</v>
      </c>
      <c r="C137" s="48">
        <v>17</v>
      </c>
      <c r="D137" s="49">
        <v>0</v>
      </c>
      <c r="E137" s="49">
        <v>0</v>
      </c>
      <c r="F137" s="49">
        <v>0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  <c r="M137" s="49">
        <v>0</v>
      </c>
      <c r="N137" s="49">
        <v>0.347</v>
      </c>
      <c r="O137" s="49">
        <v>0</v>
      </c>
      <c r="P137" s="49">
        <v>0</v>
      </c>
      <c r="Q137" s="49">
        <v>0</v>
      </c>
      <c r="R137" s="49">
        <v>0</v>
      </c>
      <c r="S137" s="50">
        <v>0.347</v>
      </c>
    </row>
    <row r="138" spans="1:19" s="51" customFormat="1" ht="13.5" customHeight="1">
      <c r="A138" s="46">
        <v>131</v>
      </c>
      <c r="B138" s="52" t="s">
        <v>146</v>
      </c>
      <c r="C138" s="48">
        <v>24</v>
      </c>
      <c r="D138" s="49">
        <v>0.099</v>
      </c>
      <c r="E138" s="49">
        <v>0</v>
      </c>
      <c r="F138" s="49">
        <v>0</v>
      </c>
      <c r="G138" s="49">
        <v>0.161</v>
      </c>
      <c r="H138" s="49">
        <v>0.081</v>
      </c>
      <c r="I138" s="49">
        <v>0.08</v>
      </c>
      <c r="J138" s="49">
        <v>0</v>
      </c>
      <c r="K138" s="49">
        <v>0</v>
      </c>
      <c r="L138" s="49">
        <v>0</v>
      </c>
      <c r="M138" s="49">
        <v>0</v>
      </c>
      <c r="N138" s="49">
        <v>0.123</v>
      </c>
      <c r="O138" s="49">
        <v>1.5430000000000001</v>
      </c>
      <c r="P138" s="49">
        <v>0.019</v>
      </c>
      <c r="Q138" s="49">
        <v>0.198</v>
      </c>
      <c r="R138" s="49">
        <v>0</v>
      </c>
      <c r="S138" s="50">
        <v>2.1430000000000002</v>
      </c>
    </row>
    <row r="139" spans="1:19" s="51" customFormat="1" ht="13.5" customHeight="1">
      <c r="A139" s="46">
        <v>132</v>
      </c>
      <c r="B139" s="52" t="s">
        <v>146</v>
      </c>
      <c r="C139" s="48">
        <v>41</v>
      </c>
      <c r="D139" s="49">
        <v>0</v>
      </c>
      <c r="E139" s="49">
        <v>0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49">
        <v>0</v>
      </c>
      <c r="L139" s="49">
        <v>0</v>
      </c>
      <c r="M139" s="49">
        <v>0</v>
      </c>
      <c r="N139" s="49">
        <v>0.348</v>
      </c>
      <c r="O139" s="49">
        <v>0</v>
      </c>
      <c r="P139" s="49">
        <v>0</v>
      </c>
      <c r="Q139" s="49">
        <v>0</v>
      </c>
      <c r="R139" s="49">
        <v>0</v>
      </c>
      <c r="S139" s="50">
        <v>0.348</v>
      </c>
    </row>
    <row r="140" spans="1:19" s="51" customFormat="1" ht="13.5" customHeight="1">
      <c r="A140" s="46">
        <v>133</v>
      </c>
      <c r="B140" s="52" t="s">
        <v>146</v>
      </c>
      <c r="C140" s="48">
        <v>42</v>
      </c>
      <c r="D140" s="49">
        <v>0</v>
      </c>
      <c r="E140" s="49">
        <v>0</v>
      </c>
      <c r="F140" s="49">
        <v>0</v>
      </c>
      <c r="G140" s="49">
        <v>0</v>
      </c>
      <c r="H140" s="49">
        <v>0</v>
      </c>
      <c r="I140" s="49">
        <v>0</v>
      </c>
      <c r="J140" s="49">
        <v>0</v>
      </c>
      <c r="K140" s="49">
        <v>0</v>
      </c>
      <c r="L140" s="49">
        <v>0</v>
      </c>
      <c r="M140" s="49">
        <v>0</v>
      </c>
      <c r="N140" s="49">
        <v>0.346</v>
      </c>
      <c r="O140" s="49">
        <v>0</v>
      </c>
      <c r="P140" s="49">
        <v>0</v>
      </c>
      <c r="Q140" s="49">
        <v>0</v>
      </c>
      <c r="R140" s="49">
        <v>0</v>
      </c>
      <c r="S140" s="50">
        <v>0.346</v>
      </c>
    </row>
    <row r="141" spans="1:19" s="51" customFormat="1" ht="13.5" customHeight="1">
      <c r="A141" s="46">
        <v>134</v>
      </c>
      <c r="B141" s="52" t="s">
        <v>146</v>
      </c>
      <c r="C141" s="48">
        <v>43</v>
      </c>
      <c r="D141" s="49">
        <v>0</v>
      </c>
      <c r="E141" s="49">
        <v>0</v>
      </c>
      <c r="F141" s="49">
        <v>0</v>
      </c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49">
        <v>0</v>
      </c>
      <c r="N141" s="49">
        <v>0.348</v>
      </c>
      <c r="O141" s="49">
        <v>0</v>
      </c>
      <c r="P141" s="49">
        <v>0</v>
      </c>
      <c r="Q141" s="49">
        <v>0</v>
      </c>
      <c r="R141" s="49">
        <v>0</v>
      </c>
      <c r="S141" s="50">
        <v>0.348</v>
      </c>
    </row>
    <row r="142" spans="1:19" s="51" customFormat="1" ht="13.5" customHeight="1">
      <c r="A142" s="46">
        <v>135</v>
      </c>
      <c r="B142" s="52" t="s">
        <v>146</v>
      </c>
      <c r="C142" s="48">
        <v>44</v>
      </c>
      <c r="D142" s="49">
        <v>0</v>
      </c>
      <c r="E142" s="49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0.35</v>
      </c>
      <c r="O142" s="49">
        <v>0</v>
      </c>
      <c r="P142" s="49">
        <v>0</v>
      </c>
      <c r="Q142" s="49">
        <v>0</v>
      </c>
      <c r="R142" s="49">
        <v>0</v>
      </c>
      <c r="S142" s="50">
        <v>0.35</v>
      </c>
    </row>
    <row r="143" spans="1:19" s="51" customFormat="1" ht="13.5" customHeight="1">
      <c r="A143" s="46">
        <v>136</v>
      </c>
      <c r="B143" s="52" t="s">
        <v>146</v>
      </c>
      <c r="C143" s="48">
        <v>50</v>
      </c>
      <c r="D143" s="49">
        <v>0</v>
      </c>
      <c r="E143" s="49">
        <v>0</v>
      </c>
      <c r="F143" s="49">
        <v>0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v>0.349</v>
      </c>
      <c r="O143" s="49">
        <v>0</v>
      </c>
      <c r="P143" s="49">
        <v>0</v>
      </c>
      <c r="Q143" s="49">
        <v>0</v>
      </c>
      <c r="R143" s="49">
        <v>0</v>
      </c>
      <c r="S143" s="50">
        <v>0.349</v>
      </c>
    </row>
    <row r="144" spans="1:19" s="51" customFormat="1" ht="13.5" customHeight="1">
      <c r="A144" s="46">
        <v>137</v>
      </c>
      <c r="B144" s="52" t="s">
        <v>146</v>
      </c>
      <c r="C144" s="48">
        <v>51</v>
      </c>
      <c r="D144" s="49">
        <v>0</v>
      </c>
      <c r="E144" s="49">
        <v>0</v>
      </c>
      <c r="F144" s="49">
        <v>0</v>
      </c>
      <c r="G144" s="49">
        <v>0</v>
      </c>
      <c r="H144" s="49">
        <v>0</v>
      </c>
      <c r="I144" s="49">
        <v>0</v>
      </c>
      <c r="J144" s="49">
        <v>0</v>
      </c>
      <c r="K144" s="49">
        <v>0</v>
      </c>
      <c r="L144" s="49">
        <v>0</v>
      </c>
      <c r="M144" s="49">
        <v>0</v>
      </c>
      <c r="N144" s="49">
        <v>0.349</v>
      </c>
      <c r="O144" s="49">
        <v>0</v>
      </c>
      <c r="P144" s="49">
        <v>0</v>
      </c>
      <c r="Q144" s="49">
        <v>0</v>
      </c>
      <c r="R144" s="49">
        <v>0</v>
      </c>
      <c r="S144" s="50">
        <v>0.349</v>
      </c>
    </row>
    <row r="145" spans="1:19" s="51" customFormat="1" ht="13.5" customHeight="1">
      <c r="A145" s="46">
        <v>138</v>
      </c>
      <c r="B145" s="52" t="s">
        <v>146</v>
      </c>
      <c r="C145" s="48">
        <v>54</v>
      </c>
      <c r="D145" s="49">
        <v>0.054</v>
      </c>
      <c r="E145" s="49">
        <v>0</v>
      </c>
      <c r="F145" s="49">
        <v>0</v>
      </c>
      <c r="G145" s="49">
        <v>0.11</v>
      </c>
      <c r="H145" s="49">
        <v>0.057</v>
      </c>
      <c r="I145" s="49">
        <v>0.053</v>
      </c>
      <c r="J145" s="49">
        <v>0</v>
      </c>
      <c r="K145" s="49">
        <v>0</v>
      </c>
      <c r="L145" s="49">
        <v>0</v>
      </c>
      <c r="M145" s="49">
        <v>0</v>
      </c>
      <c r="N145" s="49">
        <v>0.132</v>
      </c>
      <c r="O145" s="49">
        <v>2.078</v>
      </c>
      <c r="P145" s="49">
        <v>0.009</v>
      </c>
      <c r="Q145" s="49">
        <v>0.257</v>
      </c>
      <c r="R145" s="49">
        <v>0</v>
      </c>
      <c r="S145" s="50">
        <v>2.64</v>
      </c>
    </row>
    <row r="146" spans="1:19" s="51" customFormat="1" ht="13.5" customHeight="1">
      <c r="A146" s="46">
        <v>139</v>
      </c>
      <c r="B146" s="52" t="s">
        <v>146</v>
      </c>
      <c r="C146" s="48">
        <v>57</v>
      </c>
      <c r="D146" s="49">
        <v>0.103</v>
      </c>
      <c r="E146" s="49">
        <v>0</v>
      </c>
      <c r="F146" s="49">
        <v>0</v>
      </c>
      <c r="G146" s="49">
        <v>0.22299999999999998</v>
      </c>
      <c r="H146" s="49">
        <v>0.144</v>
      </c>
      <c r="I146" s="49">
        <v>0.079</v>
      </c>
      <c r="J146" s="49">
        <v>0</v>
      </c>
      <c r="K146" s="49">
        <v>0</v>
      </c>
      <c r="L146" s="49">
        <v>0</v>
      </c>
      <c r="M146" s="49">
        <v>0</v>
      </c>
      <c r="N146" s="49">
        <v>0.162</v>
      </c>
      <c r="O146" s="49">
        <v>2.3189999999999995</v>
      </c>
      <c r="P146" s="49">
        <v>0.023</v>
      </c>
      <c r="Q146" s="49">
        <v>0.146</v>
      </c>
      <c r="R146" s="49">
        <v>0</v>
      </c>
      <c r="S146" s="50">
        <v>2.9759999999999995</v>
      </c>
    </row>
    <row r="147" spans="1:19" s="51" customFormat="1" ht="13.5" customHeight="1">
      <c r="A147" s="46">
        <v>140</v>
      </c>
      <c r="B147" s="52" t="s">
        <v>146</v>
      </c>
      <c r="C147" s="48">
        <v>63</v>
      </c>
      <c r="D147" s="49">
        <v>0</v>
      </c>
      <c r="E147" s="49">
        <v>0</v>
      </c>
      <c r="F147" s="49">
        <v>0</v>
      </c>
      <c r="G147" s="49">
        <v>0</v>
      </c>
      <c r="H147" s="49">
        <v>0</v>
      </c>
      <c r="I147" s="49">
        <v>0</v>
      </c>
      <c r="J147" s="49">
        <v>0</v>
      </c>
      <c r="K147" s="49">
        <v>0</v>
      </c>
      <c r="L147" s="49">
        <v>0</v>
      </c>
      <c r="M147" s="49">
        <v>0</v>
      </c>
      <c r="N147" s="49">
        <v>0.348</v>
      </c>
      <c r="O147" s="49">
        <v>0</v>
      </c>
      <c r="P147" s="49">
        <v>0</v>
      </c>
      <c r="Q147" s="49">
        <v>0</v>
      </c>
      <c r="R147" s="49">
        <v>0</v>
      </c>
      <c r="S147" s="50">
        <v>0.348</v>
      </c>
    </row>
    <row r="148" spans="1:19" s="51" customFormat="1" ht="13.5" customHeight="1">
      <c r="A148" s="46">
        <v>141</v>
      </c>
      <c r="B148" s="52" t="s">
        <v>146</v>
      </c>
      <c r="C148" s="48">
        <v>65</v>
      </c>
      <c r="D148" s="49">
        <v>0.07100000000000001</v>
      </c>
      <c r="E148" s="49">
        <v>0</v>
      </c>
      <c r="F148" s="49">
        <v>0</v>
      </c>
      <c r="G148" s="49">
        <v>0.121</v>
      </c>
      <c r="H148" s="49">
        <v>0.068</v>
      </c>
      <c r="I148" s="49">
        <v>0.053</v>
      </c>
      <c r="J148" s="49">
        <v>0</v>
      </c>
      <c r="K148" s="49">
        <v>0</v>
      </c>
      <c r="L148" s="49">
        <v>0</v>
      </c>
      <c r="M148" s="49">
        <v>0</v>
      </c>
      <c r="N148" s="49">
        <v>0.165</v>
      </c>
      <c r="O148" s="49">
        <v>1.72</v>
      </c>
      <c r="P148" s="49">
        <v>0.013</v>
      </c>
      <c r="Q148" s="49">
        <v>0.111</v>
      </c>
      <c r="R148" s="49">
        <v>0</v>
      </c>
      <c r="S148" s="50">
        <v>2.200999999999999</v>
      </c>
    </row>
    <row r="149" spans="1:19" s="51" customFormat="1" ht="13.5" customHeight="1">
      <c r="A149" s="46">
        <v>142</v>
      </c>
      <c r="B149" s="52" t="s">
        <v>146</v>
      </c>
      <c r="C149" s="48">
        <v>66</v>
      </c>
      <c r="D149" s="49">
        <v>0</v>
      </c>
      <c r="E149" s="49">
        <v>0</v>
      </c>
      <c r="F149" s="49">
        <v>0</v>
      </c>
      <c r="G149" s="49">
        <v>0</v>
      </c>
      <c r="H149" s="49">
        <v>0</v>
      </c>
      <c r="I149" s="49">
        <v>0</v>
      </c>
      <c r="J149" s="49">
        <v>0</v>
      </c>
      <c r="K149" s="49">
        <v>0</v>
      </c>
      <c r="L149" s="49">
        <v>0</v>
      </c>
      <c r="M149" s="49">
        <v>0</v>
      </c>
      <c r="N149" s="49">
        <v>0.347</v>
      </c>
      <c r="O149" s="49">
        <v>0</v>
      </c>
      <c r="P149" s="49">
        <v>0</v>
      </c>
      <c r="Q149" s="49">
        <v>0</v>
      </c>
      <c r="R149" s="49">
        <v>0</v>
      </c>
      <c r="S149" s="50">
        <v>0.347</v>
      </c>
    </row>
    <row r="150" spans="1:19" s="51" customFormat="1" ht="13.5" customHeight="1">
      <c r="A150" s="46">
        <v>143</v>
      </c>
      <c r="B150" s="47" t="s">
        <v>147</v>
      </c>
      <c r="C150" s="48">
        <v>4</v>
      </c>
      <c r="D150" s="49">
        <v>0</v>
      </c>
      <c r="E150" s="49">
        <v>0</v>
      </c>
      <c r="F150" s="49">
        <v>0</v>
      </c>
      <c r="G150" s="49">
        <v>0</v>
      </c>
      <c r="H150" s="49">
        <v>0</v>
      </c>
      <c r="I150" s="49">
        <v>0</v>
      </c>
      <c r="J150" s="49">
        <v>0</v>
      </c>
      <c r="K150" s="49">
        <v>0</v>
      </c>
      <c r="L150" s="49">
        <v>0</v>
      </c>
      <c r="M150" s="49">
        <v>0</v>
      </c>
      <c r="N150" s="49">
        <v>0.346</v>
      </c>
      <c r="O150" s="49">
        <v>0</v>
      </c>
      <c r="P150" s="49">
        <v>0</v>
      </c>
      <c r="Q150" s="49">
        <v>0</v>
      </c>
      <c r="R150" s="49">
        <v>0</v>
      </c>
      <c r="S150" s="50">
        <v>0.346</v>
      </c>
    </row>
    <row r="151" spans="1:19" s="51" customFormat="1" ht="15.75" customHeight="1">
      <c r="A151" s="46">
        <v>144</v>
      </c>
      <c r="B151" s="47" t="s">
        <v>94</v>
      </c>
      <c r="C151" s="48">
        <v>13</v>
      </c>
      <c r="D151" s="49">
        <v>0.04</v>
      </c>
      <c r="E151" s="49">
        <v>0</v>
      </c>
      <c r="F151" s="49">
        <v>0</v>
      </c>
      <c r="G151" s="49">
        <v>0.11</v>
      </c>
      <c r="H151" s="49">
        <v>0.069</v>
      </c>
      <c r="I151" s="49">
        <v>0.041</v>
      </c>
      <c r="J151" s="49">
        <v>0</v>
      </c>
      <c r="K151" s="49">
        <v>0</v>
      </c>
      <c r="L151" s="49">
        <v>0</v>
      </c>
      <c r="M151" s="49">
        <v>0</v>
      </c>
      <c r="N151" s="49">
        <v>0.134</v>
      </c>
      <c r="O151" s="49">
        <v>2.2139999999999995</v>
      </c>
      <c r="P151" s="49">
        <v>0.006</v>
      </c>
      <c r="Q151" s="49">
        <v>0.19</v>
      </c>
      <c r="R151" s="49">
        <v>0</v>
      </c>
      <c r="S151" s="50">
        <v>2.693999999999999</v>
      </c>
    </row>
    <row r="152" spans="1:19" s="51" customFormat="1" ht="13.5" customHeight="1">
      <c r="A152" s="46">
        <v>145</v>
      </c>
      <c r="B152" s="47" t="s">
        <v>94</v>
      </c>
      <c r="C152" s="48">
        <v>32</v>
      </c>
      <c r="D152" s="49">
        <v>0</v>
      </c>
      <c r="E152" s="49">
        <v>0</v>
      </c>
      <c r="F152" s="49">
        <v>0</v>
      </c>
      <c r="G152" s="49">
        <v>0</v>
      </c>
      <c r="H152" s="49">
        <v>0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49">
        <v>0.347</v>
      </c>
      <c r="O152" s="49">
        <v>0</v>
      </c>
      <c r="P152" s="49">
        <v>0</v>
      </c>
      <c r="Q152" s="49">
        <v>0</v>
      </c>
      <c r="R152" s="49">
        <v>0</v>
      </c>
      <c r="S152" s="50">
        <v>0.347</v>
      </c>
    </row>
    <row r="153" spans="1:19" s="51" customFormat="1" ht="13.5" customHeight="1">
      <c r="A153" s="46">
        <v>146</v>
      </c>
      <c r="B153" s="47" t="s">
        <v>94</v>
      </c>
      <c r="C153" s="48" t="s">
        <v>65</v>
      </c>
      <c r="D153" s="49">
        <v>0.34700000000000003</v>
      </c>
      <c r="E153" s="49">
        <v>0.101</v>
      </c>
      <c r="F153" s="49">
        <v>0.003</v>
      </c>
      <c r="G153" s="49">
        <v>0.107</v>
      </c>
      <c r="H153" s="49">
        <v>0.062</v>
      </c>
      <c r="I153" s="49">
        <v>0.045</v>
      </c>
      <c r="J153" s="49">
        <v>0</v>
      </c>
      <c r="K153" s="49">
        <v>0</v>
      </c>
      <c r="L153" s="49">
        <v>0.003</v>
      </c>
      <c r="M153" s="49">
        <v>0.004</v>
      </c>
      <c r="N153" s="49">
        <v>0.15</v>
      </c>
      <c r="O153" s="49">
        <v>2.038</v>
      </c>
      <c r="P153" s="49">
        <v>0.092</v>
      </c>
      <c r="Q153" s="49">
        <v>0.185</v>
      </c>
      <c r="R153" s="49">
        <v>0</v>
      </c>
      <c r="S153" s="50">
        <v>3.03</v>
      </c>
    </row>
    <row r="154" spans="1:19" s="51" customFormat="1" ht="13.5" customHeight="1">
      <c r="A154" s="46">
        <v>147</v>
      </c>
      <c r="B154" s="47" t="s">
        <v>148</v>
      </c>
      <c r="C154" s="48">
        <v>44</v>
      </c>
      <c r="D154" s="49">
        <v>0.12</v>
      </c>
      <c r="E154" s="49">
        <v>0</v>
      </c>
      <c r="F154" s="49">
        <v>0</v>
      </c>
      <c r="G154" s="49">
        <v>0.062</v>
      </c>
      <c r="H154" s="49">
        <v>0.062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49">
        <v>0.168</v>
      </c>
      <c r="O154" s="49">
        <v>2.0739999999999994</v>
      </c>
      <c r="P154" s="49">
        <v>0.024</v>
      </c>
      <c r="Q154" s="49">
        <v>0.269</v>
      </c>
      <c r="R154" s="49">
        <v>0</v>
      </c>
      <c r="S154" s="50">
        <v>2.7169999999999996</v>
      </c>
    </row>
    <row r="155" spans="1:19" s="51" customFormat="1" ht="13.5" customHeight="1">
      <c r="A155" s="46">
        <v>148</v>
      </c>
      <c r="B155" s="47" t="s">
        <v>148</v>
      </c>
      <c r="C155" s="48">
        <v>46</v>
      </c>
      <c r="D155" s="49">
        <v>0</v>
      </c>
      <c r="E155" s="49">
        <v>0</v>
      </c>
      <c r="F155" s="49">
        <v>0</v>
      </c>
      <c r="G155" s="49">
        <v>0</v>
      </c>
      <c r="H155" s="49">
        <v>0</v>
      </c>
      <c r="I155" s="49">
        <v>0</v>
      </c>
      <c r="J155" s="49">
        <v>0</v>
      </c>
      <c r="K155" s="49">
        <v>0</v>
      </c>
      <c r="L155" s="49">
        <v>0</v>
      </c>
      <c r="M155" s="49">
        <v>0</v>
      </c>
      <c r="N155" s="49">
        <v>0.35</v>
      </c>
      <c r="O155" s="49">
        <v>0</v>
      </c>
      <c r="P155" s="49">
        <v>0</v>
      </c>
      <c r="Q155" s="49">
        <v>0</v>
      </c>
      <c r="R155" s="49">
        <v>0</v>
      </c>
      <c r="S155" s="50">
        <v>0.35</v>
      </c>
    </row>
    <row r="156" spans="1:19" s="51" customFormat="1" ht="13.5" customHeight="1">
      <c r="A156" s="46">
        <v>149</v>
      </c>
      <c r="B156" s="52" t="s">
        <v>149</v>
      </c>
      <c r="C156" s="48">
        <v>16</v>
      </c>
      <c r="D156" s="49">
        <v>0.078</v>
      </c>
      <c r="E156" s="49">
        <v>0</v>
      </c>
      <c r="F156" s="49">
        <v>0</v>
      </c>
      <c r="G156" s="49">
        <v>0.09</v>
      </c>
      <c r="H156" s="49">
        <v>0.048</v>
      </c>
      <c r="I156" s="49">
        <v>0.042</v>
      </c>
      <c r="J156" s="49">
        <v>0</v>
      </c>
      <c r="K156" s="49">
        <v>0</v>
      </c>
      <c r="L156" s="49">
        <v>0</v>
      </c>
      <c r="M156" s="49">
        <v>0</v>
      </c>
      <c r="N156" s="49">
        <v>0.252</v>
      </c>
      <c r="O156" s="49">
        <v>1.4309999999999996</v>
      </c>
      <c r="P156" s="49">
        <v>0.013</v>
      </c>
      <c r="Q156" s="49">
        <v>0.115</v>
      </c>
      <c r="R156" s="49">
        <v>0</v>
      </c>
      <c r="S156" s="50">
        <v>1.9789999999999994</v>
      </c>
    </row>
    <row r="157" spans="1:19" s="51" customFormat="1" ht="13.5" customHeight="1">
      <c r="A157" s="46">
        <v>150</v>
      </c>
      <c r="B157" s="52" t="s">
        <v>149</v>
      </c>
      <c r="C157" s="48">
        <v>17</v>
      </c>
      <c r="D157" s="49">
        <v>0.094</v>
      </c>
      <c r="E157" s="49">
        <v>0</v>
      </c>
      <c r="F157" s="49">
        <v>0</v>
      </c>
      <c r="G157" s="49">
        <v>0.116</v>
      </c>
      <c r="H157" s="49">
        <v>0.066</v>
      </c>
      <c r="I157" s="49">
        <v>0.05</v>
      </c>
      <c r="J157" s="49">
        <v>0</v>
      </c>
      <c r="K157" s="49">
        <v>0</v>
      </c>
      <c r="L157" s="49">
        <v>0</v>
      </c>
      <c r="M157" s="49">
        <v>0</v>
      </c>
      <c r="N157" s="49">
        <v>0.159</v>
      </c>
      <c r="O157" s="49">
        <v>1.6609999999999994</v>
      </c>
      <c r="P157" s="49">
        <v>0.017</v>
      </c>
      <c r="Q157" s="49">
        <v>0.111</v>
      </c>
      <c r="R157" s="49">
        <v>0</v>
      </c>
      <c r="S157" s="50">
        <v>2.1579999999999995</v>
      </c>
    </row>
    <row r="158" spans="1:19" s="51" customFormat="1" ht="13.5" customHeight="1">
      <c r="A158" s="46">
        <v>151</v>
      </c>
      <c r="B158" s="52" t="s">
        <v>149</v>
      </c>
      <c r="C158" s="48">
        <v>18</v>
      </c>
      <c r="D158" s="49">
        <v>0</v>
      </c>
      <c r="E158" s="49">
        <v>0</v>
      </c>
      <c r="F158" s="49">
        <v>0</v>
      </c>
      <c r="G158" s="49">
        <v>0</v>
      </c>
      <c r="H158" s="49">
        <v>0</v>
      </c>
      <c r="I158" s="49">
        <v>0</v>
      </c>
      <c r="J158" s="49">
        <v>0</v>
      </c>
      <c r="K158" s="49">
        <v>0</v>
      </c>
      <c r="L158" s="49">
        <v>0</v>
      </c>
      <c r="M158" s="49">
        <v>0</v>
      </c>
      <c r="N158" s="49">
        <v>0.348</v>
      </c>
      <c r="O158" s="49">
        <v>0</v>
      </c>
      <c r="P158" s="49">
        <v>0</v>
      </c>
      <c r="Q158" s="49">
        <v>0</v>
      </c>
      <c r="R158" s="49">
        <v>0</v>
      </c>
      <c r="S158" s="50">
        <v>0.348</v>
      </c>
    </row>
    <row r="159" spans="1:19" s="51" customFormat="1" ht="13.5" customHeight="1">
      <c r="A159" s="46">
        <v>152</v>
      </c>
      <c r="B159" s="52" t="s">
        <v>149</v>
      </c>
      <c r="C159" s="48">
        <v>23</v>
      </c>
      <c r="D159" s="49">
        <v>0</v>
      </c>
      <c r="E159" s="49">
        <v>0</v>
      </c>
      <c r="F159" s="49">
        <v>0</v>
      </c>
      <c r="G159" s="49">
        <v>0</v>
      </c>
      <c r="H159" s="49">
        <v>0</v>
      </c>
      <c r="I159" s="49">
        <v>0</v>
      </c>
      <c r="J159" s="49">
        <v>0</v>
      </c>
      <c r="K159" s="49">
        <v>0</v>
      </c>
      <c r="L159" s="49">
        <v>0</v>
      </c>
      <c r="M159" s="49">
        <v>0</v>
      </c>
      <c r="N159" s="49">
        <v>0.348</v>
      </c>
      <c r="O159" s="49">
        <v>0</v>
      </c>
      <c r="P159" s="49">
        <v>0</v>
      </c>
      <c r="Q159" s="49">
        <v>0</v>
      </c>
      <c r="R159" s="49">
        <v>0</v>
      </c>
      <c r="S159" s="50">
        <v>0.348</v>
      </c>
    </row>
    <row r="160" spans="1:19" s="51" customFormat="1" ht="13.5" customHeight="1">
      <c r="A160" s="46">
        <v>153</v>
      </c>
      <c r="B160" s="52" t="s">
        <v>149</v>
      </c>
      <c r="C160" s="48">
        <v>28</v>
      </c>
      <c r="D160" s="49">
        <v>0</v>
      </c>
      <c r="E160" s="49">
        <v>0</v>
      </c>
      <c r="F160" s="49">
        <v>0</v>
      </c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49">
        <v>0</v>
      </c>
      <c r="M160" s="49">
        <v>0</v>
      </c>
      <c r="N160" s="49">
        <v>0.348</v>
      </c>
      <c r="O160" s="49">
        <v>0</v>
      </c>
      <c r="P160" s="49">
        <v>0</v>
      </c>
      <c r="Q160" s="49">
        <v>0</v>
      </c>
      <c r="R160" s="49">
        <v>0</v>
      </c>
      <c r="S160" s="50">
        <v>0.348</v>
      </c>
    </row>
    <row r="161" spans="1:19" s="51" customFormat="1" ht="13.5" customHeight="1">
      <c r="A161" s="46">
        <v>154</v>
      </c>
      <c r="B161" s="52" t="s">
        <v>149</v>
      </c>
      <c r="C161" s="48">
        <v>37</v>
      </c>
      <c r="D161" s="49">
        <v>0.04</v>
      </c>
      <c r="E161" s="49">
        <v>0</v>
      </c>
      <c r="F161" s="49">
        <v>0</v>
      </c>
      <c r="G161" s="49">
        <v>0.129</v>
      </c>
      <c r="H161" s="49">
        <v>0.066</v>
      </c>
      <c r="I161" s="49">
        <v>0.063</v>
      </c>
      <c r="J161" s="49">
        <v>0</v>
      </c>
      <c r="K161" s="49">
        <v>0</v>
      </c>
      <c r="L161" s="49">
        <v>0</v>
      </c>
      <c r="M161" s="49">
        <v>0</v>
      </c>
      <c r="N161" s="49">
        <v>0.20299999999999999</v>
      </c>
      <c r="O161" s="49">
        <v>2.3970000000000002</v>
      </c>
      <c r="P161" s="49">
        <v>0.007</v>
      </c>
      <c r="Q161" s="49">
        <v>0.143</v>
      </c>
      <c r="R161" s="49">
        <v>0</v>
      </c>
      <c r="S161" s="50">
        <v>2.919</v>
      </c>
    </row>
    <row r="162" spans="1:19" s="51" customFormat="1" ht="13.5" customHeight="1">
      <c r="A162" s="46">
        <v>155</v>
      </c>
      <c r="B162" s="52" t="s">
        <v>149</v>
      </c>
      <c r="C162" s="48">
        <v>38</v>
      </c>
      <c r="D162" s="49">
        <v>0</v>
      </c>
      <c r="E162" s="49">
        <v>0</v>
      </c>
      <c r="F162" s="49">
        <v>0</v>
      </c>
      <c r="G162" s="49">
        <v>0</v>
      </c>
      <c r="H162" s="49">
        <v>0</v>
      </c>
      <c r="I162" s="49">
        <v>0</v>
      </c>
      <c r="J162" s="49">
        <v>0</v>
      </c>
      <c r="K162" s="49">
        <v>0</v>
      </c>
      <c r="L162" s="49">
        <v>0</v>
      </c>
      <c r="M162" s="49">
        <v>0</v>
      </c>
      <c r="N162" s="49">
        <v>0.347</v>
      </c>
      <c r="O162" s="49">
        <v>0</v>
      </c>
      <c r="P162" s="49">
        <v>0</v>
      </c>
      <c r="Q162" s="49">
        <v>0</v>
      </c>
      <c r="R162" s="49">
        <v>0</v>
      </c>
      <c r="S162" s="50">
        <v>0.347</v>
      </c>
    </row>
    <row r="163" spans="1:19" s="51" customFormat="1" ht="13.5" customHeight="1">
      <c r="A163" s="46">
        <v>156</v>
      </c>
      <c r="B163" s="52" t="s">
        <v>150</v>
      </c>
      <c r="C163" s="48">
        <v>68</v>
      </c>
      <c r="D163" s="49">
        <v>0.38</v>
      </c>
      <c r="E163" s="49">
        <v>0</v>
      </c>
      <c r="F163" s="49">
        <v>0</v>
      </c>
      <c r="G163" s="49">
        <v>0.534</v>
      </c>
      <c r="H163" s="49">
        <v>0.067</v>
      </c>
      <c r="I163" s="49">
        <v>0.06</v>
      </c>
      <c r="J163" s="49">
        <v>0</v>
      </c>
      <c r="K163" s="49">
        <v>0.407</v>
      </c>
      <c r="L163" s="49">
        <v>0</v>
      </c>
      <c r="M163" s="49">
        <v>0</v>
      </c>
      <c r="N163" s="49">
        <v>0.028</v>
      </c>
      <c r="O163" s="49">
        <v>4.013999999999999</v>
      </c>
      <c r="P163" s="49">
        <v>0.11</v>
      </c>
      <c r="Q163" s="49">
        <v>0</v>
      </c>
      <c r="R163" s="49">
        <v>0</v>
      </c>
      <c r="S163" s="50">
        <v>5.066</v>
      </c>
    </row>
    <row r="164" spans="1:19" s="51" customFormat="1" ht="13.5" customHeight="1">
      <c r="A164" s="46">
        <v>157</v>
      </c>
      <c r="B164" s="52" t="s">
        <v>150</v>
      </c>
      <c r="C164" s="48">
        <v>69</v>
      </c>
      <c r="D164" s="49">
        <v>0.305</v>
      </c>
      <c r="E164" s="49">
        <v>0</v>
      </c>
      <c r="F164" s="49">
        <v>0</v>
      </c>
      <c r="G164" s="49">
        <v>0.45799999999999996</v>
      </c>
      <c r="H164" s="49">
        <v>0.057</v>
      </c>
      <c r="I164" s="49">
        <v>0.056</v>
      </c>
      <c r="J164" s="49">
        <v>0</v>
      </c>
      <c r="K164" s="49">
        <v>0.345</v>
      </c>
      <c r="L164" s="49">
        <v>0</v>
      </c>
      <c r="M164" s="49">
        <v>0</v>
      </c>
      <c r="N164" s="49">
        <v>0.023</v>
      </c>
      <c r="O164" s="49">
        <v>5.1930000000000005</v>
      </c>
      <c r="P164" s="49">
        <v>0.09</v>
      </c>
      <c r="Q164" s="49">
        <v>0</v>
      </c>
      <c r="R164" s="49">
        <v>0</v>
      </c>
      <c r="S164" s="50">
        <v>6.069</v>
      </c>
    </row>
    <row r="165" spans="1:19" s="51" customFormat="1" ht="13.5" customHeight="1">
      <c r="A165" s="46">
        <v>158</v>
      </c>
      <c r="B165" s="47" t="s">
        <v>151</v>
      </c>
      <c r="C165" s="48">
        <v>27</v>
      </c>
      <c r="D165" s="49">
        <v>0</v>
      </c>
      <c r="E165" s="49">
        <v>0</v>
      </c>
      <c r="F165" s="49">
        <v>0</v>
      </c>
      <c r="G165" s="49">
        <v>0</v>
      </c>
      <c r="H165" s="49">
        <v>0</v>
      </c>
      <c r="I165" s="49">
        <v>0</v>
      </c>
      <c r="J165" s="49">
        <v>0</v>
      </c>
      <c r="K165" s="49">
        <v>0</v>
      </c>
      <c r="L165" s="49">
        <v>0</v>
      </c>
      <c r="M165" s="49">
        <v>0</v>
      </c>
      <c r="N165" s="49">
        <v>0.349</v>
      </c>
      <c r="O165" s="49">
        <v>0</v>
      </c>
      <c r="P165" s="49">
        <v>0</v>
      </c>
      <c r="Q165" s="49">
        <v>0</v>
      </c>
      <c r="R165" s="49">
        <v>0</v>
      </c>
      <c r="S165" s="50">
        <v>0.349</v>
      </c>
    </row>
    <row r="166" spans="1:19" s="51" customFormat="1" ht="13.5" customHeight="1">
      <c r="A166" s="46">
        <v>159</v>
      </c>
      <c r="B166" s="47" t="s">
        <v>151</v>
      </c>
      <c r="C166" s="48">
        <v>167</v>
      </c>
      <c r="D166" s="49">
        <v>0.24700000000000003</v>
      </c>
      <c r="E166" s="49">
        <v>0.077</v>
      </c>
      <c r="F166" s="49">
        <v>0.002</v>
      </c>
      <c r="G166" s="49">
        <v>0.21300000000000002</v>
      </c>
      <c r="H166" s="49">
        <v>0.02</v>
      </c>
      <c r="I166" s="49">
        <v>0.04</v>
      </c>
      <c r="J166" s="49">
        <v>0.018</v>
      </c>
      <c r="K166" s="49">
        <v>0.135</v>
      </c>
      <c r="L166" s="49">
        <v>0.001</v>
      </c>
      <c r="M166" s="49">
        <v>0.002</v>
      </c>
      <c r="N166" s="49">
        <v>0.04</v>
      </c>
      <c r="O166" s="49">
        <v>2.0429999999999997</v>
      </c>
      <c r="P166" s="49">
        <v>0.063</v>
      </c>
      <c r="Q166" s="49">
        <v>0.182</v>
      </c>
      <c r="R166" s="49">
        <v>0</v>
      </c>
      <c r="S166" s="50">
        <v>2.87</v>
      </c>
    </row>
    <row r="167" spans="1:19" s="51" customFormat="1" ht="13.5" customHeight="1">
      <c r="A167" s="46">
        <v>160</v>
      </c>
      <c r="B167" s="47" t="s">
        <v>151</v>
      </c>
      <c r="C167" s="48">
        <v>197</v>
      </c>
      <c r="D167" s="49">
        <v>0</v>
      </c>
      <c r="E167" s="49">
        <v>0</v>
      </c>
      <c r="F167" s="49">
        <v>0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49">
        <v>0.35</v>
      </c>
      <c r="O167" s="49">
        <v>0</v>
      </c>
      <c r="P167" s="49">
        <v>0</v>
      </c>
      <c r="Q167" s="49">
        <v>0</v>
      </c>
      <c r="R167" s="49">
        <v>0</v>
      </c>
      <c r="S167" s="50">
        <v>0.35</v>
      </c>
    </row>
    <row r="168" spans="1:19" s="51" customFormat="1" ht="13.5" customHeight="1">
      <c r="A168" s="46">
        <v>161</v>
      </c>
      <c r="B168" s="47" t="s">
        <v>151</v>
      </c>
      <c r="C168" s="48">
        <v>208</v>
      </c>
      <c r="D168" s="49">
        <v>0.136</v>
      </c>
      <c r="E168" s="49">
        <v>0</v>
      </c>
      <c r="F168" s="49">
        <v>0</v>
      </c>
      <c r="G168" s="49">
        <v>0.704</v>
      </c>
      <c r="H168" s="49">
        <v>0.075</v>
      </c>
      <c r="I168" s="49">
        <v>0.042</v>
      </c>
      <c r="J168" s="49">
        <v>0.1</v>
      </c>
      <c r="K168" s="49">
        <v>0.487</v>
      </c>
      <c r="L168" s="49">
        <v>0</v>
      </c>
      <c r="M168" s="49">
        <v>0</v>
      </c>
      <c r="N168" s="49">
        <v>0.063</v>
      </c>
      <c r="O168" s="49">
        <v>3.341</v>
      </c>
      <c r="P168" s="49">
        <v>0.035</v>
      </c>
      <c r="Q168" s="49">
        <v>0.178</v>
      </c>
      <c r="R168" s="49">
        <v>0</v>
      </c>
      <c r="S168" s="50">
        <v>4.457</v>
      </c>
    </row>
    <row r="169" spans="1:19" s="51" customFormat="1" ht="13.5" customHeight="1">
      <c r="A169" s="46">
        <v>162</v>
      </c>
      <c r="B169" s="47" t="s">
        <v>151</v>
      </c>
      <c r="C169" s="48">
        <v>300</v>
      </c>
      <c r="D169" s="49">
        <v>0.299</v>
      </c>
      <c r="E169" s="49">
        <v>0</v>
      </c>
      <c r="F169" s="49">
        <v>0</v>
      </c>
      <c r="G169" s="49">
        <v>0.11699999999999999</v>
      </c>
      <c r="H169" s="49">
        <v>0.076</v>
      </c>
      <c r="I169" s="49">
        <v>0.041</v>
      </c>
      <c r="J169" s="49">
        <v>0</v>
      </c>
      <c r="K169" s="49">
        <v>0</v>
      </c>
      <c r="L169" s="49">
        <v>0</v>
      </c>
      <c r="M169" s="49">
        <v>0</v>
      </c>
      <c r="N169" s="49">
        <v>0.135</v>
      </c>
      <c r="O169" s="49">
        <v>2.333999999999999</v>
      </c>
      <c r="P169" s="49">
        <v>0.073</v>
      </c>
      <c r="Q169" s="49">
        <v>0.117</v>
      </c>
      <c r="R169" s="49">
        <v>0</v>
      </c>
      <c r="S169" s="50">
        <v>3.075</v>
      </c>
    </row>
    <row r="170" spans="1:19" s="51" customFormat="1" ht="13.5" customHeight="1">
      <c r="A170" s="46">
        <v>163</v>
      </c>
      <c r="B170" s="47" t="s">
        <v>151</v>
      </c>
      <c r="C170" s="48">
        <v>304</v>
      </c>
      <c r="D170" s="49">
        <v>0.24800000000000003</v>
      </c>
      <c r="E170" s="49">
        <v>0</v>
      </c>
      <c r="F170" s="49">
        <v>0</v>
      </c>
      <c r="G170" s="49">
        <v>0.115</v>
      </c>
      <c r="H170" s="49">
        <v>0.074</v>
      </c>
      <c r="I170" s="49">
        <v>0.041</v>
      </c>
      <c r="J170" s="49">
        <v>0</v>
      </c>
      <c r="K170" s="49">
        <v>0</v>
      </c>
      <c r="L170" s="49">
        <v>0</v>
      </c>
      <c r="M170" s="49">
        <v>0</v>
      </c>
      <c r="N170" s="49">
        <v>0.133</v>
      </c>
      <c r="O170" s="49">
        <v>2.272</v>
      </c>
      <c r="P170" s="49">
        <v>0.059</v>
      </c>
      <c r="Q170" s="49">
        <v>0.291</v>
      </c>
      <c r="R170" s="49">
        <v>0</v>
      </c>
      <c r="S170" s="50">
        <v>3.118</v>
      </c>
    </row>
    <row r="171" spans="1:19" s="51" customFormat="1" ht="13.5" customHeight="1">
      <c r="A171" s="46">
        <v>164</v>
      </c>
      <c r="B171" s="47" t="s">
        <v>151</v>
      </c>
      <c r="C171" s="48">
        <v>306</v>
      </c>
      <c r="D171" s="49">
        <v>0.627</v>
      </c>
      <c r="E171" s="49">
        <v>0</v>
      </c>
      <c r="F171" s="49">
        <v>0</v>
      </c>
      <c r="G171" s="49">
        <v>0.122</v>
      </c>
      <c r="H171" s="49">
        <v>0.079</v>
      </c>
      <c r="I171" s="49">
        <v>0.043</v>
      </c>
      <c r="J171" s="49">
        <v>0</v>
      </c>
      <c r="K171" s="49">
        <v>0</v>
      </c>
      <c r="L171" s="49">
        <v>0</v>
      </c>
      <c r="M171" s="49">
        <v>0</v>
      </c>
      <c r="N171" s="49">
        <v>0.105</v>
      </c>
      <c r="O171" s="49">
        <v>2.493999999999999</v>
      </c>
      <c r="P171" s="49">
        <v>0.167</v>
      </c>
      <c r="Q171" s="49">
        <v>0.411</v>
      </c>
      <c r="R171" s="49">
        <v>0</v>
      </c>
      <c r="S171" s="50">
        <v>3.925999999999999</v>
      </c>
    </row>
    <row r="172" spans="1:19" s="51" customFormat="1" ht="13.5" customHeight="1">
      <c r="A172" s="46">
        <v>165</v>
      </c>
      <c r="B172" s="47" t="s">
        <v>152</v>
      </c>
      <c r="C172" s="48">
        <v>3</v>
      </c>
      <c r="D172" s="49">
        <v>0</v>
      </c>
      <c r="E172" s="49">
        <v>0</v>
      </c>
      <c r="F172" s="49">
        <v>0</v>
      </c>
      <c r="G172" s="49">
        <v>0</v>
      </c>
      <c r="H172" s="49">
        <v>0</v>
      </c>
      <c r="I172" s="49">
        <v>0</v>
      </c>
      <c r="J172" s="49">
        <v>0</v>
      </c>
      <c r="K172" s="49">
        <v>0</v>
      </c>
      <c r="L172" s="49">
        <v>0</v>
      </c>
      <c r="M172" s="49">
        <v>0</v>
      </c>
      <c r="N172" s="49">
        <v>0.349</v>
      </c>
      <c r="O172" s="49">
        <v>0</v>
      </c>
      <c r="P172" s="49">
        <v>0</v>
      </c>
      <c r="Q172" s="49">
        <v>0</v>
      </c>
      <c r="R172" s="49">
        <v>0</v>
      </c>
      <c r="S172" s="50">
        <v>0.349</v>
      </c>
    </row>
    <row r="173" spans="1:19" s="51" customFormat="1" ht="13.5" customHeight="1">
      <c r="A173" s="46">
        <v>166</v>
      </c>
      <c r="B173" s="47" t="s">
        <v>153</v>
      </c>
      <c r="C173" s="48" t="s">
        <v>154</v>
      </c>
      <c r="D173" s="49">
        <v>0.438</v>
      </c>
      <c r="E173" s="49">
        <v>0.127</v>
      </c>
      <c r="F173" s="49">
        <v>0.002</v>
      </c>
      <c r="G173" s="49">
        <v>0.083</v>
      </c>
      <c r="H173" s="49">
        <v>0.042</v>
      </c>
      <c r="I173" s="49">
        <v>0.041</v>
      </c>
      <c r="J173" s="49">
        <v>0</v>
      </c>
      <c r="K173" s="49">
        <v>0</v>
      </c>
      <c r="L173" s="49">
        <v>0.001</v>
      </c>
      <c r="M173" s="49">
        <v>0.002</v>
      </c>
      <c r="N173" s="49">
        <v>0.145</v>
      </c>
      <c r="O173" s="49">
        <v>1.9739999999999995</v>
      </c>
      <c r="P173" s="49">
        <v>0.117</v>
      </c>
      <c r="Q173" s="49">
        <v>0.134</v>
      </c>
      <c r="R173" s="49">
        <v>0</v>
      </c>
      <c r="S173" s="50">
        <v>3.0229999999999992</v>
      </c>
    </row>
    <row r="174" spans="1:19" s="51" customFormat="1" ht="13.5" customHeight="1">
      <c r="A174" s="46">
        <v>167</v>
      </c>
      <c r="B174" s="52" t="s">
        <v>155</v>
      </c>
      <c r="C174" s="48">
        <v>2</v>
      </c>
      <c r="D174" s="49">
        <v>0.027999999999999997</v>
      </c>
      <c r="E174" s="49">
        <v>0</v>
      </c>
      <c r="F174" s="49">
        <v>0</v>
      </c>
      <c r="G174" s="49">
        <v>0.1</v>
      </c>
      <c r="H174" s="49">
        <v>0.069</v>
      </c>
      <c r="I174" s="49">
        <v>0.031</v>
      </c>
      <c r="J174" s="49">
        <v>0</v>
      </c>
      <c r="K174" s="49">
        <v>0</v>
      </c>
      <c r="L174" s="49">
        <v>0</v>
      </c>
      <c r="M174" s="49">
        <v>0</v>
      </c>
      <c r="N174" s="49">
        <v>0.181</v>
      </c>
      <c r="O174" s="49">
        <v>1.2140000000000002</v>
      </c>
      <c r="P174" s="49">
        <v>0.002</v>
      </c>
      <c r="Q174" s="49">
        <v>0.13</v>
      </c>
      <c r="R174" s="49">
        <v>0</v>
      </c>
      <c r="S174" s="50">
        <v>1.655</v>
      </c>
    </row>
    <row r="175" spans="1:19" s="51" customFormat="1" ht="13.5" customHeight="1">
      <c r="A175" s="46">
        <v>168</v>
      </c>
      <c r="B175" s="52" t="s">
        <v>155</v>
      </c>
      <c r="C175" s="48">
        <v>4</v>
      </c>
      <c r="D175" s="49">
        <v>0.039</v>
      </c>
      <c r="E175" s="49">
        <v>0</v>
      </c>
      <c r="F175" s="49">
        <v>0</v>
      </c>
      <c r="G175" s="49">
        <v>0.135</v>
      </c>
      <c r="H175" s="49">
        <v>0.068</v>
      </c>
      <c r="I175" s="49">
        <v>0.067</v>
      </c>
      <c r="J175" s="49">
        <v>0</v>
      </c>
      <c r="K175" s="49">
        <v>0</v>
      </c>
      <c r="L175" s="49">
        <v>0</v>
      </c>
      <c r="M175" s="49">
        <v>0</v>
      </c>
      <c r="N175" s="49">
        <v>0.158</v>
      </c>
      <c r="O175" s="49">
        <v>1.6079999999999997</v>
      </c>
      <c r="P175" s="49">
        <v>0.005</v>
      </c>
      <c r="Q175" s="49">
        <v>0.181</v>
      </c>
      <c r="R175" s="49">
        <v>0</v>
      </c>
      <c r="S175" s="50">
        <v>2.1259999999999994</v>
      </c>
    </row>
    <row r="176" spans="1:19" s="51" customFormat="1" ht="13.5" customHeight="1">
      <c r="A176" s="46">
        <v>169</v>
      </c>
      <c r="B176" s="52" t="s">
        <v>155</v>
      </c>
      <c r="C176" s="48">
        <v>6</v>
      </c>
      <c r="D176" s="49">
        <v>0.048</v>
      </c>
      <c r="E176" s="49">
        <v>0</v>
      </c>
      <c r="F176" s="49">
        <v>0</v>
      </c>
      <c r="G176" s="49">
        <v>0.135</v>
      </c>
      <c r="H176" s="49">
        <v>0.085</v>
      </c>
      <c r="I176" s="49">
        <v>0.05</v>
      </c>
      <c r="J176" s="49">
        <v>0</v>
      </c>
      <c r="K176" s="49">
        <v>0</v>
      </c>
      <c r="L176" s="49">
        <v>0</v>
      </c>
      <c r="M176" s="49">
        <v>0</v>
      </c>
      <c r="N176" s="49">
        <v>0.134</v>
      </c>
      <c r="O176" s="49">
        <v>2.0789999999999997</v>
      </c>
      <c r="P176" s="49">
        <v>0.008</v>
      </c>
      <c r="Q176" s="49">
        <v>0.103</v>
      </c>
      <c r="R176" s="49">
        <v>0</v>
      </c>
      <c r="S176" s="50">
        <v>2.507</v>
      </c>
    </row>
    <row r="177" spans="1:19" s="51" customFormat="1" ht="13.5" customHeight="1">
      <c r="A177" s="46">
        <v>170</v>
      </c>
      <c r="B177" s="52" t="s">
        <v>155</v>
      </c>
      <c r="C177" s="48">
        <v>24</v>
      </c>
      <c r="D177" s="49">
        <v>0.776</v>
      </c>
      <c r="E177" s="49">
        <v>0.111</v>
      </c>
      <c r="F177" s="49">
        <v>0.003</v>
      </c>
      <c r="G177" s="49">
        <v>0.137</v>
      </c>
      <c r="H177" s="49">
        <v>0.036</v>
      </c>
      <c r="I177" s="49">
        <v>0.034</v>
      </c>
      <c r="J177" s="49">
        <v>0.034</v>
      </c>
      <c r="K177" s="49">
        <v>0.033</v>
      </c>
      <c r="L177" s="49">
        <v>0.001</v>
      </c>
      <c r="M177" s="49">
        <v>0.002</v>
      </c>
      <c r="N177" s="49">
        <v>0.11</v>
      </c>
      <c r="O177" s="49">
        <v>2.3760000000000003</v>
      </c>
      <c r="P177" s="49">
        <v>0.223</v>
      </c>
      <c r="Q177" s="49">
        <v>0.093</v>
      </c>
      <c r="R177" s="49">
        <v>0</v>
      </c>
      <c r="S177" s="50">
        <v>3.8320000000000003</v>
      </c>
    </row>
    <row r="178" spans="1:19" s="51" customFormat="1" ht="13.5" customHeight="1">
      <c r="A178" s="46">
        <v>171</v>
      </c>
      <c r="B178" s="52" t="s">
        <v>155</v>
      </c>
      <c r="C178" s="48">
        <v>26</v>
      </c>
      <c r="D178" s="49">
        <v>0.722</v>
      </c>
      <c r="E178" s="49">
        <v>0.084</v>
      </c>
      <c r="F178" s="49">
        <v>0.003</v>
      </c>
      <c r="G178" s="49">
        <v>0.23700000000000002</v>
      </c>
      <c r="H178" s="49">
        <v>0.037</v>
      </c>
      <c r="I178" s="49">
        <v>0.032</v>
      </c>
      <c r="J178" s="49">
        <v>0</v>
      </c>
      <c r="K178" s="49">
        <v>0.168</v>
      </c>
      <c r="L178" s="49">
        <v>0.004</v>
      </c>
      <c r="M178" s="49">
        <v>0.004</v>
      </c>
      <c r="N178" s="49">
        <v>0.044</v>
      </c>
      <c r="O178" s="49">
        <v>2.64</v>
      </c>
      <c r="P178" s="49">
        <v>0.208</v>
      </c>
      <c r="Q178" s="49">
        <v>0.099</v>
      </c>
      <c r="R178" s="49">
        <v>0</v>
      </c>
      <c r="S178" s="50">
        <v>4.045</v>
      </c>
    </row>
    <row r="179" spans="1:19" s="51" customFormat="1" ht="13.5" customHeight="1">
      <c r="A179" s="46">
        <v>172</v>
      </c>
      <c r="B179" s="52" t="s">
        <v>155</v>
      </c>
      <c r="C179" s="48">
        <v>28</v>
      </c>
      <c r="D179" s="49">
        <v>0.389</v>
      </c>
      <c r="E179" s="49">
        <v>0.146</v>
      </c>
      <c r="F179" s="49">
        <v>0.003</v>
      </c>
      <c r="G179" s="49">
        <v>0.26</v>
      </c>
      <c r="H179" s="49">
        <v>0.048</v>
      </c>
      <c r="I179" s="49">
        <v>0.04</v>
      </c>
      <c r="J179" s="49">
        <v>0</v>
      </c>
      <c r="K179" s="49">
        <v>0.172</v>
      </c>
      <c r="L179" s="49">
        <v>0.004</v>
      </c>
      <c r="M179" s="49">
        <v>0.005</v>
      </c>
      <c r="N179" s="49">
        <v>0.056</v>
      </c>
      <c r="O179" s="49">
        <v>3.8019999999999996</v>
      </c>
      <c r="P179" s="49">
        <v>0.114</v>
      </c>
      <c r="Q179" s="49">
        <v>0.134</v>
      </c>
      <c r="R179" s="49">
        <v>0</v>
      </c>
      <c r="S179" s="50">
        <v>4.913</v>
      </c>
    </row>
    <row r="180" spans="1:19" s="51" customFormat="1" ht="13.5" customHeight="1">
      <c r="A180" s="46">
        <v>173</v>
      </c>
      <c r="B180" s="52" t="s">
        <v>155</v>
      </c>
      <c r="C180" s="48">
        <v>47</v>
      </c>
      <c r="D180" s="49">
        <v>0</v>
      </c>
      <c r="E180" s="49">
        <v>0</v>
      </c>
      <c r="F180" s="49">
        <v>0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  <c r="M180" s="49">
        <v>0</v>
      </c>
      <c r="N180" s="49">
        <v>0.348</v>
      </c>
      <c r="O180" s="49">
        <v>0</v>
      </c>
      <c r="P180" s="49">
        <v>0</v>
      </c>
      <c r="Q180" s="49">
        <v>0</v>
      </c>
      <c r="R180" s="49">
        <v>0</v>
      </c>
      <c r="S180" s="50">
        <v>0.348</v>
      </c>
    </row>
    <row r="181" spans="1:19" s="51" customFormat="1" ht="13.5" customHeight="1">
      <c r="A181" s="46">
        <v>174</v>
      </c>
      <c r="B181" s="52" t="s">
        <v>155</v>
      </c>
      <c r="C181" s="48">
        <v>49</v>
      </c>
      <c r="D181" s="49">
        <v>0</v>
      </c>
      <c r="E181" s="49">
        <v>0</v>
      </c>
      <c r="F181" s="49">
        <v>0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49">
        <v>0</v>
      </c>
      <c r="M181" s="49">
        <v>0</v>
      </c>
      <c r="N181" s="49">
        <v>0.35</v>
      </c>
      <c r="O181" s="49">
        <v>0</v>
      </c>
      <c r="P181" s="49">
        <v>0</v>
      </c>
      <c r="Q181" s="49">
        <v>0</v>
      </c>
      <c r="R181" s="49">
        <v>0</v>
      </c>
      <c r="S181" s="50">
        <v>0.35</v>
      </c>
    </row>
    <row r="182" spans="1:19" s="51" customFormat="1" ht="13.5" customHeight="1">
      <c r="A182" s="46">
        <v>175</v>
      </c>
      <c r="B182" s="52" t="s">
        <v>155</v>
      </c>
      <c r="C182" s="48">
        <v>69</v>
      </c>
      <c r="D182" s="49">
        <v>0</v>
      </c>
      <c r="E182" s="49">
        <v>0</v>
      </c>
      <c r="F182" s="49">
        <v>0</v>
      </c>
      <c r="G182" s="49">
        <v>0</v>
      </c>
      <c r="H182" s="49">
        <v>0</v>
      </c>
      <c r="I182" s="49">
        <v>0</v>
      </c>
      <c r="J182" s="49">
        <v>0</v>
      </c>
      <c r="K182" s="49">
        <v>0</v>
      </c>
      <c r="L182" s="49">
        <v>0</v>
      </c>
      <c r="M182" s="49">
        <v>0</v>
      </c>
      <c r="N182" s="49">
        <v>0.349</v>
      </c>
      <c r="O182" s="49">
        <v>0</v>
      </c>
      <c r="P182" s="49">
        <v>0</v>
      </c>
      <c r="Q182" s="49">
        <v>0</v>
      </c>
      <c r="R182" s="49">
        <v>0</v>
      </c>
      <c r="S182" s="50">
        <v>0.349</v>
      </c>
    </row>
    <row r="183" spans="1:19" s="51" customFormat="1" ht="13.5" customHeight="1">
      <c r="A183" s="46">
        <v>176</v>
      </c>
      <c r="B183" s="52" t="s">
        <v>155</v>
      </c>
      <c r="C183" s="48">
        <v>98</v>
      </c>
      <c r="D183" s="49">
        <v>0.273</v>
      </c>
      <c r="E183" s="49">
        <v>0</v>
      </c>
      <c r="F183" s="49">
        <v>0</v>
      </c>
      <c r="G183" s="49">
        <v>0.096</v>
      </c>
      <c r="H183" s="49">
        <v>0.052</v>
      </c>
      <c r="I183" s="49">
        <v>0.044</v>
      </c>
      <c r="J183" s="49">
        <v>0</v>
      </c>
      <c r="K183" s="49">
        <v>0</v>
      </c>
      <c r="L183" s="49">
        <v>0</v>
      </c>
      <c r="M183" s="49">
        <v>0</v>
      </c>
      <c r="N183" s="49">
        <v>0.169</v>
      </c>
      <c r="O183" s="49">
        <v>2.3859999999999992</v>
      </c>
      <c r="P183" s="49">
        <v>0.066</v>
      </c>
      <c r="Q183" s="49">
        <v>0.398</v>
      </c>
      <c r="R183" s="49">
        <v>0</v>
      </c>
      <c r="S183" s="50">
        <v>3.3879999999999995</v>
      </c>
    </row>
    <row r="184" spans="1:19" s="51" customFormat="1" ht="13.5" customHeight="1">
      <c r="A184" s="46">
        <v>177</v>
      </c>
      <c r="B184" s="52" t="s">
        <v>155</v>
      </c>
      <c r="C184" s="48">
        <v>100</v>
      </c>
      <c r="D184" s="49">
        <v>0.274</v>
      </c>
      <c r="E184" s="49">
        <v>0</v>
      </c>
      <c r="F184" s="49">
        <v>0</v>
      </c>
      <c r="G184" s="49">
        <v>0.094</v>
      </c>
      <c r="H184" s="49">
        <v>0.051</v>
      </c>
      <c r="I184" s="49">
        <v>0.043</v>
      </c>
      <c r="J184" s="49">
        <v>0</v>
      </c>
      <c r="K184" s="49">
        <v>0</v>
      </c>
      <c r="L184" s="49">
        <v>0</v>
      </c>
      <c r="M184" s="49">
        <v>0</v>
      </c>
      <c r="N184" s="49">
        <v>0.21</v>
      </c>
      <c r="O184" s="49">
        <v>2.327999999999999</v>
      </c>
      <c r="P184" s="49">
        <v>0.067</v>
      </c>
      <c r="Q184" s="49">
        <v>0.389</v>
      </c>
      <c r="R184" s="49">
        <v>0</v>
      </c>
      <c r="S184" s="50">
        <v>3.361999999999999</v>
      </c>
    </row>
    <row r="185" spans="1:19" s="51" customFormat="1" ht="13.5" customHeight="1">
      <c r="A185" s="46">
        <v>178</v>
      </c>
      <c r="B185" s="52" t="s">
        <v>155</v>
      </c>
      <c r="C185" s="48">
        <v>102</v>
      </c>
      <c r="D185" s="49">
        <v>0.21400000000000002</v>
      </c>
      <c r="E185" s="49">
        <v>0</v>
      </c>
      <c r="F185" s="49">
        <v>0</v>
      </c>
      <c r="G185" s="49">
        <v>0.092</v>
      </c>
      <c r="H185" s="49">
        <v>0.05</v>
      </c>
      <c r="I185" s="49">
        <v>0.042</v>
      </c>
      <c r="J185" s="49">
        <v>0</v>
      </c>
      <c r="K185" s="49">
        <v>0</v>
      </c>
      <c r="L185" s="49">
        <v>0</v>
      </c>
      <c r="M185" s="49">
        <v>0</v>
      </c>
      <c r="N185" s="49">
        <v>0.20700000000000002</v>
      </c>
      <c r="O185" s="49">
        <v>2.2759999999999994</v>
      </c>
      <c r="P185" s="49">
        <v>0.05</v>
      </c>
      <c r="Q185" s="49">
        <v>0.377</v>
      </c>
      <c r="R185" s="49">
        <v>0</v>
      </c>
      <c r="S185" s="50">
        <v>3.2159999999999993</v>
      </c>
    </row>
    <row r="186" spans="1:19" s="51" customFormat="1" ht="13.5" customHeight="1">
      <c r="A186" s="46">
        <v>179</v>
      </c>
      <c r="B186" s="52" t="s">
        <v>155</v>
      </c>
      <c r="C186" s="48">
        <v>104</v>
      </c>
      <c r="D186" s="49">
        <v>0.329</v>
      </c>
      <c r="E186" s="49">
        <v>0</v>
      </c>
      <c r="F186" s="49">
        <v>0</v>
      </c>
      <c r="G186" s="49">
        <v>0.087</v>
      </c>
      <c r="H186" s="49">
        <v>0.047</v>
      </c>
      <c r="I186" s="49">
        <v>0.04</v>
      </c>
      <c r="J186" s="49">
        <v>0</v>
      </c>
      <c r="K186" s="49">
        <v>0</v>
      </c>
      <c r="L186" s="49">
        <v>0</v>
      </c>
      <c r="M186" s="49">
        <v>0</v>
      </c>
      <c r="N186" s="49">
        <v>0.195</v>
      </c>
      <c r="O186" s="49">
        <v>2.145</v>
      </c>
      <c r="P186" s="49">
        <v>0.08</v>
      </c>
      <c r="Q186" s="49">
        <v>0.397</v>
      </c>
      <c r="R186" s="49">
        <v>0</v>
      </c>
      <c r="S186" s="50">
        <v>3.2329999999999997</v>
      </c>
    </row>
    <row r="187" spans="1:19" s="51" customFormat="1" ht="13.5" customHeight="1">
      <c r="A187" s="46">
        <v>180</v>
      </c>
      <c r="B187" s="52" t="s">
        <v>155</v>
      </c>
      <c r="C187" s="48">
        <v>106</v>
      </c>
      <c r="D187" s="49">
        <v>0.33</v>
      </c>
      <c r="E187" s="49">
        <v>0</v>
      </c>
      <c r="F187" s="49">
        <v>0</v>
      </c>
      <c r="G187" s="49">
        <v>0.1</v>
      </c>
      <c r="H187" s="49">
        <v>0.054</v>
      </c>
      <c r="I187" s="49">
        <v>0.046</v>
      </c>
      <c r="J187" s="49">
        <v>0</v>
      </c>
      <c r="K187" s="49">
        <v>0</v>
      </c>
      <c r="L187" s="49">
        <v>0</v>
      </c>
      <c r="M187" s="49">
        <v>0</v>
      </c>
      <c r="N187" s="49">
        <v>0.138</v>
      </c>
      <c r="O187" s="49">
        <v>1.6159999999999994</v>
      </c>
      <c r="P187" s="49">
        <v>0.073</v>
      </c>
      <c r="Q187" s="49">
        <v>0.241</v>
      </c>
      <c r="R187" s="49">
        <v>0</v>
      </c>
      <c r="S187" s="50">
        <v>2.4979999999999993</v>
      </c>
    </row>
    <row r="188" spans="1:19" s="51" customFormat="1" ht="13.5" customHeight="1">
      <c r="A188" s="46">
        <v>181</v>
      </c>
      <c r="B188" s="52" t="s">
        <v>155</v>
      </c>
      <c r="C188" s="48">
        <v>112</v>
      </c>
      <c r="D188" s="49">
        <v>0.324</v>
      </c>
      <c r="E188" s="49">
        <v>0</v>
      </c>
      <c r="F188" s="49">
        <v>0</v>
      </c>
      <c r="G188" s="49">
        <v>0.10700000000000001</v>
      </c>
      <c r="H188" s="49">
        <v>0.058</v>
      </c>
      <c r="I188" s="49">
        <v>0.049</v>
      </c>
      <c r="J188" s="49">
        <v>0</v>
      </c>
      <c r="K188" s="49">
        <v>0</v>
      </c>
      <c r="L188" s="49">
        <v>0</v>
      </c>
      <c r="M188" s="49">
        <v>0</v>
      </c>
      <c r="N188" s="49">
        <v>0.161</v>
      </c>
      <c r="O188" s="49">
        <v>1.755</v>
      </c>
      <c r="P188" s="49">
        <v>0.074</v>
      </c>
      <c r="Q188" s="49">
        <v>0.263</v>
      </c>
      <c r="R188" s="49">
        <v>0</v>
      </c>
      <c r="S188" s="50">
        <v>2.6839999999999993</v>
      </c>
    </row>
    <row r="189" spans="1:19" s="51" customFormat="1" ht="13.5" customHeight="1">
      <c r="A189" s="46">
        <v>182</v>
      </c>
      <c r="B189" s="52" t="s">
        <v>155</v>
      </c>
      <c r="C189" s="48">
        <v>114</v>
      </c>
      <c r="D189" s="49">
        <v>0.048</v>
      </c>
      <c r="E189" s="49">
        <v>0</v>
      </c>
      <c r="F189" s="49">
        <v>0</v>
      </c>
      <c r="G189" s="49">
        <v>0.118</v>
      </c>
      <c r="H189" s="49">
        <v>0.064</v>
      </c>
      <c r="I189" s="49">
        <v>0.054</v>
      </c>
      <c r="J189" s="49">
        <v>0</v>
      </c>
      <c r="K189" s="49">
        <v>0</v>
      </c>
      <c r="L189" s="49">
        <v>0</v>
      </c>
      <c r="M189" s="49">
        <v>0</v>
      </c>
      <c r="N189" s="49">
        <v>0.177</v>
      </c>
      <c r="O189" s="49">
        <v>1.88</v>
      </c>
      <c r="P189" s="49">
        <v>0.007</v>
      </c>
      <c r="Q189" s="49">
        <v>0.278</v>
      </c>
      <c r="R189" s="49">
        <v>0</v>
      </c>
      <c r="S189" s="50">
        <v>2.508</v>
      </c>
    </row>
    <row r="190" spans="1:19" s="51" customFormat="1" ht="13.5" customHeight="1">
      <c r="A190" s="46">
        <v>183</v>
      </c>
      <c r="B190" s="52" t="s">
        <v>155</v>
      </c>
      <c r="C190" s="48">
        <v>183</v>
      </c>
      <c r="D190" s="49">
        <v>0</v>
      </c>
      <c r="E190" s="49">
        <v>0</v>
      </c>
      <c r="F190" s="49"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0.348</v>
      </c>
      <c r="O190" s="49">
        <v>0</v>
      </c>
      <c r="P190" s="49">
        <v>0</v>
      </c>
      <c r="Q190" s="49">
        <v>0</v>
      </c>
      <c r="R190" s="49">
        <v>0</v>
      </c>
      <c r="S190" s="50">
        <v>0.348</v>
      </c>
    </row>
    <row r="191" spans="1:19" s="51" customFormat="1" ht="13.5" customHeight="1">
      <c r="A191" s="46">
        <v>184</v>
      </c>
      <c r="B191" s="52" t="s">
        <v>155</v>
      </c>
      <c r="C191" s="48">
        <v>191</v>
      </c>
      <c r="D191" s="49">
        <v>0.315</v>
      </c>
      <c r="E191" s="49">
        <v>0</v>
      </c>
      <c r="F191" s="49">
        <v>0</v>
      </c>
      <c r="G191" s="49">
        <v>0.101</v>
      </c>
      <c r="H191" s="49">
        <v>0.055</v>
      </c>
      <c r="I191" s="49">
        <v>0.046</v>
      </c>
      <c r="J191" s="49">
        <v>0</v>
      </c>
      <c r="K191" s="49">
        <v>0</v>
      </c>
      <c r="L191" s="49">
        <v>0</v>
      </c>
      <c r="M191" s="49">
        <v>0</v>
      </c>
      <c r="N191" s="49">
        <v>0.18</v>
      </c>
      <c r="O191" s="49">
        <v>1.6629999999999991</v>
      </c>
      <c r="P191" s="49">
        <v>0.07</v>
      </c>
      <c r="Q191" s="49">
        <v>0.247</v>
      </c>
      <c r="R191" s="49">
        <v>0</v>
      </c>
      <c r="S191" s="50">
        <v>2.575999999999999</v>
      </c>
    </row>
    <row r="192" spans="1:19" s="51" customFormat="1" ht="13.5" customHeight="1">
      <c r="A192" s="46">
        <v>185</v>
      </c>
      <c r="B192" s="47" t="s">
        <v>156</v>
      </c>
      <c r="C192" s="48">
        <v>7</v>
      </c>
      <c r="D192" s="49">
        <v>0.266</v>
      </c>
      <c r="E192" s="49">
        <v>0</v>
      </c>
      <c r="F192" s="49">
        <v>0</v>
      </c>
      <c r="G192" s="49">
        <v>0.094</v>
      </c>
      <c r="H192" s="49">
        <v>0.051</v>
      </c>
      <c r="I192" s="49">
        <v>0.043</v>
      </c>
      <c r="J192" s="49">
        <v>0</v>
      </c>
      <c r="K192" s="49">
        <v>0</v>
      </c>
      <c r="L192" s="49">
        <v>0</v>
      </c>
      <c r="M192" s="49">
        <v>0</v>
      </c>
      <c r="N192" s="49">
        <v>0.166</v>
      </c>
      <c r="O192" s="49">
        <v>2.9089999999999994</v>
      </c>
      <c r="P192" s="49">
        <v>0.067</v>
      </c>
      <c r="Q192" s="49">
        <v>0.406</v>
      </c>
      <c r="R192" s="49">
        <v>0</v>
      </c>
      <c r="S192" s="50">
        <v>3.908</v>
      </c>
    </row>
    <row r="193" spans="1:19" s="51" customFormat="1" ht="13.5" customHeight="1">
      <c r="A193" s="46">
        <v>186</v>
      </c>
      <c r="B193" s="47" t="s">
        <v>156</v>
      </c>
      <c r="C193" s="48">
        <v>9</v>
      </c>
      <c r="D193" s="49">
        <v>0.256</v>
      </c>
      <c r="E193" s="49">
        <v>0</v>
      </c>
      <c r="F193" s="49">
        <v>0</v>
      </c>
      <c r="G193" s="49">
        <v>0.092</v>
      </c>
      <c r="H193" s="49">
        <v>0.05</v>
      </c>
      <c r="I193" s="49">
        <v>0.042</v>
      </c>
      <c r="J193" s="49">
        <v>0</v>
      </c>
      <c r="K193" s="49">
        <v>0</v>
      </c>
      <c r="L193" s="49">
        <v>0</v>
      </c>
      <c r="M193" s="49">
        <v>0</v>
      </c>
      <c r="N193" s="49">
        <v>0.163</v>
      </c>
      <c r="O193" s="49">
        <v>2.835999999999999</v>
      </c>
      <c r="P193" s="49">
        <v>0.064</v>
      </c>
      <c r="Q193" s="49">
        <v>0.394</v>
      </c>
      <c r="R193" s="49">
        <v>0</v>
      </c>
      <c r="S193" s="50">
        <v>3.805</v>
      </c>
    </row>
    <row r="194" spans="1:19" s="51" customFormat="1" ht="13.5" customHeight="1">
      <c r="A194" s="46">
        <v>187</v>
      </c>
      <c r="B194" s="47" t="s">
        <v>156</v>
      </c>
      <c r="C194" s="48">
        <v>17</v>
      </c>
      <c r="D194" s="49">
        <v>0</v>
      </c>
      <c r="E194" s="49">
        <v>0</v>
      </c>
      <c r="F194" s="49">
        <v>0</v>
      </c>
      <c r="G194" s="49">
        <v>0</v>
      </c>
      <c r="H194" s="49">
        <v>0</v>
      </c>
      <c r="I194" s="49">
        <v>0</v>
      </c>
      <c r="J194" s="49">
        <v>0</v>
      </c>
      <c r="K194" s="49">
        <v>0</v>
      </c>
      <c r="L194" s="49">
        <v>0</v>
      </c>
      <c r="M194" s="49">
        <v>0</v>
      </c>
      <c r="N194" s="49">
        <v>0.35</v>
      </c>
      <c r="O194" s="49">
        <v>0</v>
      </c>
      <c r="P194" s="49">
        <v>0</v>
      </c>
      <c r="Q194" s="49">
        <v>0</v>
      </c>
      <c r="R194" s="49">
        <v>0</v>
      </c>
      <c r="S194" s="50">
        <v>0.35</v>
      </c>
    </row>
    <row r="195" spans="1:19" s="51" customFormat="1" ht="13.5" customHeight="1">
      <c r="A195" s="46">
        <v>188</v>
      </c>
      <c r="B195" s="47" t="s">
        <v>156</v>
      </c>
      <c r="C195" s="48" t="s">
        <v>65</v>
      </c>
      <c r="D195" s="49">
        <v>0.4</v>
      </c>
      <c r="E195" s="49">
        <v>0.103</v>
      </c>
      <c r="F195" s="49">
        <v>0.004</v>
      </c>
      <c r="G195" s="49">
        <v>0.063</v>
      </c>
      <c r="H195" s="49">
        <v>0.049</v>
      </c>
      <c r="I195" s="49">
        <v>0.014</v>
      </c>
      <c r="J195" s="49">
        <v>0</v>
      </c>
      <c r="K195" s="49">
        <v>0</v>
      </c>
      <c r="L195" s="49">
        <v>0.004</v>
      </c>
      <c r="M195" s="49">
        <v>0.005</v>
      </c>
      <c r="N195" s="49">
        <v>0.047</v>
      </c>
      <c r="O195" s="49">
        <v>1.8809999999999998</v>
      </c>
      <c r="P195" s="49">
        <v>0.103</v>
      </c>
      <c r="Q195" s="49">
        <v>0.123</v>
      </c>
      <c r="R195" s="49">
        <v>0</v>
      </c>
      <c r="S195" s="50">
        <v>2.7329999999999997</v>
      </c>
    </row>
    <row r="196" spans="1:19" s="51" customFormat="1" ht="13.5" customHeight="1">
      <c r="A196" s="46">
        <v>189</v>
      </c>
      <c r="B196" s="47" t="s">
        <v>157</v>
      </c>
      <c r="C196" s="48">
        <v>96</v>
      </c>
      <c r="D196" s="49">
        <v>0.393</v>
      </c>
      <c r="E196" s="49">
        <v>0.077</v>
      </c>
      <c r="F196" s="49">
        <v>0.002</v>
      </c>
      <c r="G196" s="49">
        <v>0.299</v>
      </c>
      <c r="H196" s="49">
        <v>0.065</v>
      </c>
      <c r="I196" s="49">
        <v>0.059</v>
      </c>
      <c r="J196" s="49">
        <v>0.061</v>
      </c>
      <c r="K196" s="49">
        <v>0.114</v>
      </c>
      <c r="L196" s="49">
        <v>0.001</v>
      </c>
      <c r="M196" s="49">
        <v>0.002</v>
      </c>
      <c r="N196" s="49">
        <v>0.038</v>
      </c>
      <c r="O196" s="49">
        <v>2.1679999999999997</v>
      </c>
      <c r="P196" s="49">
        <v>0.106</v>
      </c>
      <c r="Q196" s="49">
        <v>0.094</v>
      </c>
      <c r="R196" s="49">
        <v>0.065</v>
      </c>
      <c r="S196" s="50">
        <v>3.245</v>
      </c>
    </row>
    <row r="197" spans="1:19" s="51" customFormat="1" ht="13.5" customHeight="1">
      <c r="A197" s="46">
        <v>190</v>
      </c>
      <c r="B197" s="47" t="s">
        <v>157</v>
      </c>
      <c r="C197" s="48">
        <v>98</v>
      </c>
      <c r="D197" s="49">
        <v>0.278</v>
      </c>
      <c r="E197" s="49">
        <v>0.07</v>
      </c>
      <c r="F197" s="49">
        <v>0.002</v>
      </c>
      <c r="G197" s="49">
        <v>0.354</v>
      </c>
      <c r="H197" s="49">
        <v>0.055</v>
      </c>
      <c r="I197" s="49">
        <v>0.052</v>
      </c>
      <c r="J197" s="49">
        <v>0.051</v>
      </c>
      <c r="K197" s="49">
        <v>0.196</v>
      </c>
      <c r="L197" s="49">
        <v>0.001</v>
      </c>
      <c r="M197" s="49">
        <v>0.002</v>
      </c>
      <c r="N197" s="49">
        <v>0.064</v>
      </c>
      <c r="O197" s="49">
        <v>2.0729999999999995</v>
      </c>
      <c r="P197" s="49">
        <v>0.073</v>
      </c>
      <c r="Q197" s="49">
        <v>0.089</v>
      </c>
      <c r="R197" s="49">
        <v>0.1</v>
      </c>
      <c r="S197" s="50">
        <v>3.1059999999999994</v>
      </c>
    </row>
    <row r="198" spans="1:19" s="51" customFormat="1" ht="13.5" customHeight="1">
      <c r="A198" s="46">
        <v>191</v>
      </c>
      <c r="B198" s="47" t="s">
        <v>157</v>
      </c>
      <c r="C198" s="48">
        <v>100</v>
      </c>
      <c r="D198" s="49">
        <v>0.326</v>
      </c>
      <c r="E198" s="49">
        <v>0.094</v>
      </c>
      <c r="F198" s="49">
        <v>0.002</v>
      </c>
      <c r="G198" s="49">
        <v>0.23700000000000002</v>
      </c>
      <c r="H198" s="49">
        <v>0.05</v>
      </c>
      <c r="I198" s="49">
        <v>0.046</v>
      </c>
      <c r="J198" s="49">
        <v>0.046</v>
      </c>
      <c r="K198" s="49">
        <v>0.095</v>
      </c>
      <c r="L198" s="49">
        <v>0.001</v>
      </c>
      <c r="M198" s="49">
        <v>0.002</v>
      </c>
      <c r="N198" s="49">
        <v>0.039</v>
      </c>
      <c r="O198" s="49">
        <v>2.1959999999999993</v>
      </c>
      <c r="P198" s="49">
        <v>0.086</v>
      </c>
      <c r="Q198" s="49">
        <v>0.142</v>
      </c>
      <c r="R198" s="49">
        <v>0.117</v>
      </c>
      <c r="S198" s="50">
        <v>3.241999999999999</v>
      </c>
    </row>
    <row r="199" spans="1:19" s="51" customFormat="1" ht="13.5" customHeight="1">
      <c r="A199" s="46">
        <v>192</v>
      </c>
      <c r="B199" s="47" t="s">
        <v>157</v>
      </c>
      <c r="C199" s="48">
        <v>102</v>
      </c>
      <c r="D199" s="49">
        <v>0.215</v>
      </c>
      <c r="E199" s="49">
        <v>0.093</v>
      </c>
      <c r="F199" s="49">
        <v>0.003</v>
      </c>
      <c r="G199" s="49">
        <v>0.23600000000000002</v>
      </c>
      <c r="H199" s="49">
        <v>0.053</v>
      </c>
      <c r="I199" s="49">
        <v>0.048</v>
      </c>
      <c r="J199" s="49">
        <v>0.044</v>
      </c>
      <c r="K199" s="49">
        <v>0.091</v>
      </c>
      <c r="L199" s="49">
        <v>0.001</v>
      </c>
      <c r="M199" s="49">
        <v>0.002</v>
      </c>
      <c r="N199" s="49">
        <v>0.041</v>
      </c>
      <c r="O199" s="49">
        <v>2.305</v>
      </c>
      <c r="P199" s="49">
        <v>0.056</v>
      </c>
      <c r="Q199" s="49">
        <v>0.136</v>
      </c>
      <c r="R199" s="49">
        <v>0.133</v>
      </c>
      <c r="S199" s="50">
        <v>3.221</v>
      </c>
    </row>
    <row r="200" spans="1:19" s="51" customFormat="1" ht="13.5" customHeight="1">
      <c r="A200" s="46">
        <v>193</v>
      </c>
      <c r="B200" s="47" t="s">
        <v>157</v>
      </c>
      <c r="C200" s="48">
        <v>127</v>
      </c>
      <c r="D200" s="49">
        <v>0.107</v>
      </c>
      <c r="E200" s="49">
        <v>0.088</v>
      </c>
      <c r="F200" s="49">
        <v>0.001</v>
      </c>
      <c r="G200" s="49">
        <v>0.15799999999999997</v>
      </c>
      <c r="H200" s="49">
        <v>0.028</v>
      </c>
      <c r="I200" s="49">
        <v>0.031</v>
      </c>
      <c r="J200" s="49">
        <v>0.026</v>
      </c>
      <c r="K200" s="49">
        <v>0.073</v>
      </c>
      <c r="L200" s="49">
        <v>0.001</v>
      </c>
      <c r="M200" s="49">
        <v>0.001</v>
      </c>
      <c r="N200" s="49">
        <v>0.037</v>
      </c>
      <c r="O200" s="49">
        <v>1.9559999999999995</v>
      </c>
      <c r="P200" s="49">
        <v>0.024</v>
      </c>
      <c r="Q200" s="49">
        <v>0.131</v>
      </c>
      <c r="R200" s="49">
        <v>0.077</v>
      </c>
      <c r="S200" s="50">
        <v>2.5809999999999995</v>
      </c>
    </row>
    <row r="201" spans="1:19" s="51" customFormat="1" ht="13.5" customHeight="1">
      <c r="A201" s="46">
        <v>194</v>
      </c>
      <c r="B201" s="47" t="s">
        <v>157</v>
      </c>
      <c r="C201" s="48">
        <v>142</v>
      </c>
      <c r="D201" s="49">
        <v>0.723</v>
      </c>
      <c r="E201" s="49">
        <v>0.087</v>
      </c>
      <c r="F201" s="49">
        <v>0.003</v>
      </c>
      <c r="G201" s="49">
        <v>0.212</v>
      </c>
      <c r="H201" s="49">
        <v>0.033</v>
      </c>
      <c r="I201" s="49">
        <v>0.028</v>
      </c>
      <c r="J201" s="49">
        <v>0</v>
      </c>
      <c r="K201" s="49">
        <v>0.151</v>
      </c>
      <c r="L201" s="49">
        <v>0</v>
      </c>
      <c r="M201" s="49">
        <v>0</v>
      </c>
      <c r="N201" s="49">
        <v>0.053</v>
      </c>
      <c r="O201" s="49">
        <v>2.0319999999999996</v>
      </c>
      <c r="P201" s="49">
        <v>0.201</v>
      </c>
      <c r="Q201" s="49">
        <v>0.125</v>
      </c>
      <c r="R201" s="49">
        <v>0</v>
      </c>
      <c r="S201" s="50">
        <v>3.4359999999999995</v>
      </c>
    </row>
    <row r="202" spans="1:19" s="51" customFormat="1" ht="13.5" customHeight="1">
      <c r="A202" s="46">
        <v>195</v>
      </c>
      <c r="B202" s="47" t="s">
        <v>157</v>
      </c>
      <c r="C202" s="48">
        <v>143</v>
      </c>
      <c r="D202" s="49">
        <v>0.47400000000000003</v>
      </c>
      <c r="E202" s="49">
        <v>0.091</v>
      </c>
      <c r="F202" s="49">
        <v>0.001</v>
      </c>
      <c r="G202" s="49">
        <v>0.276</v>
      </c>
      <c r="H202" s="49">
        <v>0.04</v>
      </c>
      <c r="I202" s="49">
        <v>0.028</v>
      </c>
      <c r="J202" s="49">
        <v>0</v>
      </c>
      <c r="K202" s="49">
        <v>0.208</v>
      </c>
      <c r="L202" s="49">
        <v>0</v>
      </c>
      <c r="M202" s="49">
        <v>0</v>
      </c>
      <c r="N202" s="49">
        <v>0.047</v>
      </c>
      <c r="O202" s="49">
        <v>2.447</v>
      </c>
      <c r="P202" s="49">
        <v>0.13</v>
      </c>
      <c r="Q202" s="49">
        <v>0.221</v>
      </c>
      <c r="R202" s="49">
        <v>0</v>
      </c>
      <c r="S202" s="50">
        <v>3.6870000000000003</v>
      </c>
    </row>
    <row r="203" spans="1:19" s="51" customFormat="1" ht="13.5" customHeight="1">
      <c r="A203" s="46">
        <v>196</v>
      </c>
      <c r="B203" s="47" t="s">
        <v>157</v>
      </c>
      <c r="C203" s="48">
        <v>144</v>
      </c>
      <c r="D203" s="49">
        <v>0.277</v>
      </c>
      <c r="E203" s="49">
        <v>0.101</v>
      </c>
      <c r="F203" s="49">
        <v>0.003</v>
      </c>
      <c r="G203" s="49">
        <v>0.213</v>
      </c>
      <c r="H203" s="49">
        <v>0.035</v>
      </c>
      <c r="I203" s="49">
        <v>0.03</v>
      </c>
      <c r="J203" s="49">
        <v>0</v>
      </c>
      <c r="K203" s="49">
        <v>0.148</v>
      </c>
      <c r="L203" s="49">
        <v>0</v>
      </c>
      <c r="M203" s="49">
        <v>0</v>
      </c>
      <c r="N203" s="49">
        <v>0.053</v>
      </c>
      <c r="O203" s="49">
        <v>2.1219999999999994</v>
      </c>
      <c r="P203" s="49">
        <v>0.072</v>
      </c>
      <c r="Q203" s="49">
        <v>0.128</v>
      </c>
      <c r="R203" s="49">
        <v>0</v>
      </c>
      <c r="S203" s="50">
        <v>2.9689999999999994</v>
      </c>
    </row>
    <row r="204" spans="1:19" s="51" customFormat="1" ht="13.5" customHeight="1">
      <c r="A204" s="46">
        <v>197</v>
      </c>
      <c r="B204" s="47" t="s">
        <v>157</v>
      </c>
      <c r="C204" s="48">
        <v>145</v>
      </c>
      <c r="D204" s="49">
        <v>0.158</v>
      </c>
      <c r="E204" s="49">
        <v>0.128</v>
      </c>
      <c r="F204" s="49">
        <v>0.001</v>
      </c>
      <c r="G204" s="49">
        <v>0.246</v>
      </c>
      <c r="H204" s="49">
        <v>0.04</v>
      </c>
      <c r="I204" s="49">
        <v>0.029</v>
      </c>
      <c r="J204" s="49">
        <v>0</v>
      </c>
      <c r="K204" s="49">
        <v>0.177</v>
      </c>
      <c r="L204" s="49">
        <v>0</v>
      </c>
      <c r="M204" s="49">
        <v>0</v>
      </c>
      <c r="N204" s="49">
        <v>0.037</v>
      </c>
      <c r="O204" s="49">
        <v>2.336</v>
      </c>
      <c r="P204" s="49">
        <v>0.039</v>
      </c>
      <c r="Q204" s="49">
        <v>0.131</v>
      </c>
      <c r="R204" s="49">
        <v>0</v>
      </c>
      <c r="S204" s="50">
        <v>3.0759999999999996</v>
      </c>
    </row>
    <row r="205" spans="1:19" s="51" customFormat="1" ht="13.5" customHeight="1">
      <c r="A205" s="46">
        <v>198</v>
      </c>
      <c r="B205" s="47" t="s">
        <v>157</v>
      </c>
      <c r="C205" s="48">
        <v>146</v>
      </c>
      <c r="D205" s="49">
        <v>0.58</v>
      </c>
      <c r="E205" s="49">
        <v>0.077</v>
      </c>
      <c r="F205" s="49">
        <v>0.001</v>
      </c>
      <c r="G205" s="49">
        <v>0.235</v>
      </c>
      <c r="H205" s="49">
        <v>0.032</v>
      </c>
      <c r="I205" s="49">
        <v>0.031</v>
      </c>
      <c r="J205" s="49">
        <v>0</v>
      </c>
      <c r="K205" s="49">
        <v>0.172</v>
      </c>
      <c r="L205" s="49">
        <v>0</v>
      </c>
      <c r="M205" s="49">
        <v>0</v>
      </c>
      <c r="N205" s="49">
        <v>0.047</v>
      </c>
      <c r="O205" s="49">
        <v>2.3209999999999997</v>
      </c>
      <c r="P205" s="49">
        <v>0.16</v>
      </c>
      <c r="Q205" s="49">
        <v>0.246</v>
      </c>
      <c r="R205" s="49">
        <v>0</v>
      </c>
      <c r="S205" s="50">
        <v>3.667</v>
      </c>
    </row>
    <row r="206" spans="1:19" s="51" customFormat="1" ht="13.5" customHeight="1">
      <c r="A206" s="46">
        <v>199</v>
      </c>
      <c r="B206" s="47" t="s">
        <v>157</v>
      </c>
      <c r="C206" s="48">
        <v>147</v>
      </c>
      <c r="D206" s="49">
        <v>0.114</v>
      </c>
      <c r="E206" s="49">
        <v>0.092</v>
      </c>
      <c r="F206" s="49">
        <v>0.001</v>
      </c>
      <c r="G206" s="49">
        <v>0.252</v>
      </c>
      <c r="H206" s="49">
        <v>0.039</v>
      </c>
      <c r="I206" s="49">
        <v>0.029</v>
      </c>
      <c r="J206" s="49">
        <v>0</v>
      </c>
      <c r="K206" s="49">
        <v>0.184</v>
      </c>
      <c r="L206" s="49">
        <v>0</v>
      </c>
      <c r="M206" s="49">
        <v>0</v>
      </c>
      <c r="N206" s="49">
        <v>0.049</v>
      </c>
      <c r="O206" s="49">
        <v>2.1839999999999993</v>
      </c>
      <c r="P206" s="49">
        <v>0.027</v>
      </c>
      <c r="Q206" s="49">
        <v>0.25</v>
      </c>
      <c r="R206" s="49">
        <v>0</v>
      </c>
      <c r="S206" s="50">
        <v>2.9689999999999994</v>
      </c>
    </row>
    <row r="207" spans="1:19" s="51" customFormat="1" ht="13.5" customHeight="1">
      <c r="A207" s="46">
        <v>200</v>
      </c>
      <c r="B207" s="47" t="s">
        <v>157</v>
      </c>
      <c r="C207" s="48">
        <v>148</v>
      </c>
      <c r="D207" s="49">
        <v>0.40700000000000003</v>
      </c>
      <c r="E207" s="49">
        <v>0.083</v>
      </c>
      <c r="F207" s="49">
        <v>0.001</v>
      </c>
      <c r="G207" s="49">
        <v>0.184</v>
      </c>
      <c r="H207" s="49">
        <v>0.032</v>
      </c>
      <c r="I207" s="49">
        <v>0.031</v>
      </c>
      <c r="J207" s="49">
        <v>0</v>
      </c>
      <c r="K207" s="49">
        <v>0.121</v>
      </c>
      <c r="L207" s="49">
        <v>0</v>
      </c>
      <c r="M207" s="49">
        <v>0</v>
      </c>
      <c r="N207" s="49">
        <v>0.156</v>
      </c>
      <c r="O207" s="49">
        <v>2.199</v>
      </c>
      <c r="P207" s="49">
        <v>0.109</v>
      </c>
      <c r="Q207" s="49">
        <v>0.145</v>
      </c>
      <c r="R207" s="49">
        <v>0</v>
      </c>
      <c r="S207" s="50">
        <v>3.284</v>
      </c>
    </row>
    <row r="208" spans="1:19" s="51" customFormat="1" ht="13.5" customHeight="1">
      <c r="A208" s="46">
        <v>201</v>
      </c>
      <c r="B208" s="47" t="s">
        <v>157</v>
      </c>
      <c r="C208" s="48">
        <v>149</v>
      </c>
      <c r="D208" s="49">
        <v>0.276</v>
      </c>
      <c r="E208" s="49">
        <v>0.118</v>
      </c>
      <c r="F208" s="49">
        <v>0.002</v>
      </c>
      <c r="G208" s="49">
        <v>0.22</v>
      </c>
      <c r="H208" s="49">
        <v>0.047</v>
      </c>
      <c r="I208" s="49">
        <v>0.035</v>
      </c>
      <c r="J208" s="49">
        <v>0</v>
      </c>
      <c r="K208" s="49">
        <v>0.138</v>
      </c>
      <c r="L208" s="49">
        <v>0</v>
      </c>
      <c r="M208" s="49">
        <v>0</v>
      </c>
      <c r="N208" s="49">
        <v>0.044</v>
      </c>
      <c r="O208" s="49">
        <v>2.71</v>
      </c>
      <c r="P208" s="49">
        <v>0.074</v>
      </c>
      <c r="Q208" s="49">
        <v>0.198</v>
      </c>
      <c r="R208" s="49">
        <v>0</v>
      </c>
      <c r="S208" s="50">
        <v>3.642</v>
      </c>
    </row>
    <row r="209" spans="1:19" s="51" customFormat="1" ht="13.5" customHeight="1">
      <c r="A209" s="46">
        <v>202</v>
      </c>
      <c r="B209" s="47" t="s">
        <v>157</v>
      </c>
      <c r="C209" s="48">
        <v>150</v>
      </c>
      <c r="D209" s="49">
        <v>0.20900000000000002</v>
      </c>
      <c r="E209" s="49">
        <v>0.12</v>
      </c>
      <c r="F209" s="49">
        <v>0.003</v>
      </c>
      <c r="G209" s="49">
        <v>0.242</v>
      </c>
      <c r="H209" s="49">
        <v>0.041</v>
      </c>
      <c r="I209" s="49">
        <v>0.041</v>
      </c>
      <c r="J209" s="49">
        <v>0</v>
      </c>
      <c r="K209" s="49">
        <v>0.16</v>
      </c>
      <c r="L209" s="49">
        <v>0.004</v>
      </c>
      <c r="M209" s="49">
        <v>0.005</v>
      </c>
      <c r="N209" s="49">
        <v>0.041</v>
      </c>
      <c r="O209" s="49">
        <v>2.5729999999999995</v>
      </c>
      <c r="P209" s="49">
        <v>0.054</v>
      </c>
      <c r="Q209" s="49">
        <v>0.113</v>
      </c>
      <c r="R209" s="49">
        <v>0</v>
      </c>
      <c r="S209" s="50">
        <v>3.3639999999999994</v>
      </c>
    </row>
    <row r="210" spans="1:19" s="51" customFormat="1" ht="13.5" customHeight="1">
      <c r="A210" s="46">
        <v>203</v>
      </c>
      <c r="B210" s="47" t="s">
        <v>157</v>
      </c>
      <c r="C210" s="48">
        <v>151</v>
      </c>
      <c r="D210" s="49">
        <v>0.14100000000000001</v>
      </c>
      <c r="E210" s="49">
        <v>0.096</v>
      </c>
      <c r="F210" s="49">
        <v>0.003</v>
      </c>
      <c r="G210" s="49">
        <v>0.262</v>
      </c>
      <c r="H210" s="49">
        <v>0.042</v>
      </c>
      <c r="I210" s="49">
        <v>0.029</v>
      </c>
      <c r="J210" s="49">
        <v>0</v>
      </c>
      <c r="K210" s="49">
        <v>0.191</v>
      </c>
      <c r="L210" s="49">
        <v>0</v>
      </c>
      <c r="M210" s="49">
        <v>0</v>
      </c>
      <c r="N210" s="49">
        <v>0.051</v>
      </c>
      <c r="O210" s="49">
        <v>2.1129999999999995</v>
      </c>
      <c r="P210" s="49">
        <v>0.034</v>
      </c>
      <c r="Q210" s="49">
        <v>0.167</v>
      </c>
      <c r="R210" s="49">
        <v>0</v>
      </c>
      <c r="S210" s="50">
        <v>2.866999999999999</v>
      </c>
    </row>
    <row r="211" spans="1:19" s="51" customFormat="1" ht="13.5" customHeight="1">
      <c r="A211" s="46">
        <v>204</v>
      </c>
      <c r="B211" s="47" t="s">
        <v>157</v>
      </c>
      <c r="C211" s="48">
        <v>152</v>
      </c>
      <c r="D211" s="49">
        <v>0.342</v>
      </c>
      <c r="E211" s="49">
        <v>0.108</v>
      </c>
      <c r="F211" s="49">
        <v>0.007</v>
      </c>
      <c r="G211" s="49">
        <v>0.213</v>
      </c>
      <c r="H211" s="49">
        <v>0.037</v>
      </c>
      <c r="I211" s="49">
        <v>0.03</v>
      </c>
      <c r="J211" s="49">
        <v>0</v>
      </c>
      <c r="K211" s="49">
        <v>0.146</v>
      </c>
      <c r="L211" s="49">
        <v>0</v>
      </c>
      <c r="M211" s="49">
        <v>0</v>
      </c>
      <c r="N211" s="49">
        <v>0.036</v>
      </c>
      <c r="O211" s="49">
        <v>2.352999999999999</v>
      </c>
      <c r="P211" s="49">
        <v>0.091</v>
      </c>
      <c r="Q211" s="49">
        <v>0.178</v>
      </c>
      <c r="R211" s="49">
        <v>0</v>
      </c>
      <c r="S211" s="50">
        <v>3.327999999999999</v>
      </c>
    </row>
    <row r="212" spans="1:19" s="51" customFormat="1" ht="13.5" customHeight="1">
      <c r="A212" s="46">
        <v>205</v>
      </c>
      <c r="B212" s="47" t="s">
        <v>157</v>
      </c>
      <c r="C212" s="48">
        <v>153</v>
      </c>
      <c r="D212" s="49">
        <v>0.522</v>
      </c>
      <c r="E212" s="49">
        <v>0.082</v>
      </c>
      <c r="F212" s="49">
        <v>0.003</v>
      </c>
      <c r="G212" s="49">
        <v>0.254</v>
      </c>
      <c r="H212" s="49">
        <v>0.04</v>
      </c>
      <c r="I212" s="49">
        <v>0.028</v>
      </c>
      <c r="J212" s="49">
        <v>0</v>
      </c>
      <c r="K212" s="49">
        <v>0.186</v>
      </c>
      <c r="L212" s="49">
        <v>0</v>
      </c>
      <c r="M212" s="49">
        <v>0</v>
      </c>
      <c r="N212" s="49">
        <v>0.047</v>
      </c>
      <c r="O212" s="49">
        <v>1.9829999999999997</v>
      </c>
      <c r="P212" s="49">
        <v>0.141</v>
      </c>
      <c r="Q212" s="49">
        <v>0.32</v>
      </c>
      <c r="R212" s="49">
        <v>0</v>
      </c>
      <c r="S212" s="50">
        <v>3.3519999999999994</v>
      </c>
    </row>
    <row r="213" spans="1:19" s="51" customFormat="1" ht="13.5" customHeight="1">
      <c r="A213" s="46">
        <v>206</v>
      </c>
      <c r="B213" s="47" t="s">
        <v>157</v>
      </c>
      <c r="C213" s="48">
        <v>154</v>
      </c>
      <c r="D213" s="49">
        <v>0.373</v>
      </c>
      <c r="E213" s="49">
        <v>0</v>
      </c>
      <c r="F213" s="49">
        <v>0</v>
      </c>
      <c r="G213" s="49">
        <v>0.065</v>
      </c>
      <c r="H213" s="49">
        <v>0.036</v>
      </c>
      <c r="I213" s="49">
        <v>0.029</v>
      </c>
      <c r="J213" s="49">
        <v>0</v>
      </c>
      <c r="K213" s="49">
        <v>0</v>
      </c>
      <c r="L213" s="49">
        <v>0</v>
      </c>
      <c r="M213" s="49">
        <v>0</v>
      </c>
      <c r="N213" s="49">
        <v>0.055</v>
      </c>
      <c r="O213" s="49">
        <v>1.5789999999999993</v>
      </c>
      <c r="P213" s="49">
        <v>0.08</v>
      </c>
      <c r="Q213" s="49">
        <v>0.21</v>
      </c>
      <c r="R213" s="49">
        <v>0</v>
      </c>
      <c r="S213" s="50">
        <v>2.361999999999999</v>
      </c>
    </row>
    <row r="214" spans="1:19" s="51" customFormat="1" ht="13.5" customHeight="1">
      <c r="A214" s="46">
        <v>207</v>
      </c>
      <c r="B214" s="47" t="s">
        <v>157</v>
      </c>
      <c r="C214" s="48">
        <v>155</v>
      </c>
      <c r="D214" s="49">
        <v>0.249</v>
      </c>
      <c r="E214" s="49">
        <v>0.066</v>
      </c>
      <c r="F214" s="49">
        <v>0.003</v>
      </c>
      <c r="G214" s="49">
        <v>0.264</v>
      </c>
      <c r="H214" s="49">
        <v>0.042</v>
      </c>
      <c r="I214" s="49">
        <v>0.029</v>
      </c>
      <c r="J214" s="49">
        <v>0</v>
      </c>
      <c r="K214" s="49">
        <v>0.193</v>
      </c>
      <c r="L214" s="49">
        <v>0</v>
      </c>
      <c r="M214" s="49">
        <v>0</v>
      </c>
      <c r="N214" s="49">
        <v>0.049</v>
      </c>
      <c r="O214" s="49">
        <v>2.0379999999999994</v>
      </c>
      <c r="P214" s="49">
        <v>0.063</v>
      </c>
      <c r="Q214" s="49">
        <v>0.182</v>
      </c>
      <c r="R214" s="49">
        <v>0</v>
      </c>
      <c r="S214" s="50">
        <v>2.9139999999999997</v>
      </c>
    </row>
    <row r="215" spans="1:19" s="51" customFormat="1" ht="13.5" customHeight="1">
      <c r="A215" s="46">
        <v>208</v>
      </c>
      <c r="B215" s="47" t="s">
        <v>157</v>
      </c>
      <c r="C215" s="48">
        <v>156</v>
      </c>
      <c r="D215" s="49">
        <v>0.193</v>
      </c>
      <c r="E215" s="49">
        <v>0</v>
      </c>
      <c r="F215" s="49">
        <v>0</v>
      </c>
      <c r="G215" s="49">
        <v>0.11</v>
      </c>
      <c r="H215" s="49">
        <v>0.066</v>
      </c>
      <c r="I215" s="49">
        <v>0.044</v>
      </c>
      <c r="J215" s="49">
        <v>0</v>
      </c>
      <c r="K215" s="49">
        <v>0</v>
      </c>
      <c r="L215" s="49">
        <v>0</v>
      </c>
      <c r="M215" s="49">
        <v>0</v>
      </c>
      <c r="N215" s="49">
        <v>0.026</v>
      </c>
      <c r="O215" s="49">
        <v>2.0729999999999995</v>
      </c>
      <c r="P215" s="49">
        <v>0.041</v>
      </c>
      <c r="Q215" s="49">
        <v>0.155</v>
      </c>
      <c r="R215" s="49">
        <v>0</v>
      </c>
      <c r="S215" s="50">
        <v>2.5979999999999994</v>
      </c>
    </row>
    <row r="216" spans="1:19" s="51" customFormat="1" ht="13.5" customHeight="1">
      <c r="A216" s="46">
        <v>209</v>
      </c>
      <c r="B216" s="47" t="s">
        <v>157</v>
      </c>
      <c r="C216" s="48">
        <v>158</v>
      </c>
      <c r="D216" s="49">
        <v>0.2</v>
      </c>
      <c r="E216" s="49">
        <v>0</v>
      </c>
      <c r="F216" s="49">
        <v>0</v>
      </c>
      <c r="G216" s="49">
        <v>0.108</v>
      </c>
      <c r="H216" s="49">
        <v>0.065</v>
      </c>
      <c r="I216" s="49">
        <v>0.043</v>
      </c>
      <c r="J216" s="49">
        <v>0</v>
      </c>
      <c r="K216" s="49">
        <v>0</v>
      </c>
      <c r="L216" s="49">
        <v>0</v>
      </c>
      <c r="M216" s="49">
        <v>0</v>
      </c>
      <c r="N216" s="49">
        <v>0.026</v>
      </c>
      <c r="O216" s="49">
        <v>2.0419999999999994</v>
      </c>
      <c r="P216" s="49">
        <v>0.043</v>
      </c>
      <c r="Q216" s="49">
        <v>0.272</v>
      </c>
      <c r="R216" s="49">
        <v>0</v>
      </c>
      <c r="S216" s="50">
        <v>2.691</v>
      </c>
    </row>
    <row r="217" spans="1:19" s="51" customFormat="1" ht="13.5" customHeight="1">
      <c r="A217" s="46">
        <v>210</v>
      </c>
      <c r="B217" s="47" t="s">
        <v>157</v>
      </c>
      <c r="C217" s="48">
        <v>160</v>
      </c>
      <c r="D217" s="49">
        <v>0.429</v>
      </c>
      <c r="E217" s="49">
        <v>0</v>
      </c>
      <c r="F217" s="49">
        <v>0</v>
      </c>
      <c r="G217" s="49">
        <v>0.11</v>
      </c>
      <c r="H217" s="49">
        <v>0.059</v>
      </c>
      <c r="I217" s="49">
        <v>0.051</v>
      </c>
      <c r="J217" s="49">
        <v>0</v>
      </c>
      <c r="K217" s="49">
        <v>0</v>
      </c>
      <c r="L217" s="49">
        <v>0</v>
      </c>
      <c r="M217" s="49">
        <v>0</v>
      </c>
      <c r="N217" s="49">
        <v>0.025</v>
      </c>
      <c r="O217" s="49">
        <v>2.2529999999999997</v>
      </c>
      <c r="P217" s="49">
        <v>0.104</v>
      </c>
      <c r="Q217" s="49">
        <v>0.237</v>
      </c>
      <c r="R217" s="49">
        <v>0</v>
      </c>
      <c r="S217" s="50">
        <v>3.158</v>
      </c>
    </row>
    <row r="218" spans="1:19" s="51" customFormat="1" ht="13.5" customHeight="1">
      <c r="A218" s="46">
        <v>211</v>
      </c>
      <c r="B218" s="47" t="s">
        <v>157</v>
      </c>
      <c r="C218" s="48">
        <v>161</v>
      </c>
      <c r="D218" s="49">
        <v>0.218</v>
      </c>
      <c r="E218" s="49">
        <v>0.091</v>
      </c>
      <c r="F218" s="49">
        <v>0.004</v>
      </c>
      <c r="G218" s="49">
        <v>0.231</v>
      </c>
      <c r="H218" s="49">
        <v>0.034</v>
      </c>
      <c r="I218" s="49">
        <v>0.029</v>
      </c>
      <c r="J218" s="49">
        <v>0</v>
      </c>
      <c r="K218" s="49">
        <v>0.168</v>
      </c>
      <c r="L218" s="49">
        <v>0.003</v>
      </c>
      <c r="M218" s="49">
        <v>0.004</v>
      </c>
      <c r="N218" s="49">
        <v>0.055</v>
      </c>
      <c r="O218" s="49">
        <v>2.1659999999999995</v>
      </c>
      <c r="P218" s="49">
        <v>0.056</v>
      </c>
      <c r="Q218" s="49">
        <v>0.136</v>
      </c>
      <c r="R218" s="49">
        <v>0</v>
      </c>
      <c r="S218" s="50">
        <v>2.9639999999999995</v>
      </c>
    </row>
    <row r="219" spans="1:19" s="51" customFormat="1" ht="13.5" customHeight="1">
      <c r="A219" s="46">
        <v>212</v>
      </c>
      <c r="B219" s="47" t="s">
        <v>157</v>
      </c>
      <c r="C219" s="48">
        <v>162</v>
      </c>
      <c r="D219" s="49">
        <v>0.523</v>
      </c>
      <c r="E219" s="49">
        <v>0</v>
      </c>
      <c r="F219" s="49">
        <v>0</v>
      </c>
      <c r="G219" s="49">
        <v>0.10400000000000001</v>
      </c>
      <c r="H219" s="49">
        <v>0.056</v>
      </c>
      <c r="I219" s="49">
        <v>0.048</v>
      </c>
      <c r="J219" s="49">
        <v>0</v>
      </c>
      <c r="K219" s="49">
        <v>0</v>
      </c>
      <c r="L219" s="49">
        <v>0</v>
      </c>
      <c r="M219" s="49">
        <v>0</v>
      </c>
      <c r="N219" s="49">
        <v>0.132</v>
      </c>
      <c r="O219" s="49">
        <v>2.291999999999999</v>
      </c>
      <c r="P219" s="49">
        <v>0.133</v>
      </c>
      <c r="Q219" s="49">
        <v>0.231</v>
      </c>
      <c r="R219" s="49">
        <v>0</v>
      </c>
      <c r="S219" s="50">
        <v>3.415</v>
      </c>
    </row>
    <row r="220" spans="1:19" s="51" customFormat="1" ht="13.5" customHeight="1">
      <c r="A220" s="46">
        <v>213</v>
      </c>
      <c r="B220" s="47" t="s">
        <v>157</v>
      </c>
      <c r="C220" s="48">
        <v>163</v>
      </c>
      <c r="D220" s="49">
        <v>0.192</v>
      </c>
      <c r="E220" s="49">
        <v>0.092</v>
      </c>
      <c r="F220" s="49">
        <v>0.004</v>
      </c>
      <c r="G220" s="49">
        <v>0.234</v>
      </c>
      <c r="H220" s="49">
        <v>0.035</v>
      </c>
      <c r="I220" s="49">
        <v>0.029</v>
      </c>
      <c r="J220" s="49">
        <v>0</v>
      </c>
      <c r="K220" s="49">
        <v>0.17</v>
      </c>
      <c r="L220" s="49">
        <v>0.003</v>
      </c>
      <c r="M220" s="49">
        <v>0.004</v>
      </c>
      <c r="N220" s="49">
        <v>0.056</v>
      </c>
      <c r="O220" s="49">
        <v>2.1879999999999997</v>
      </c>
      <c r="P220" s="49">
        <v>0.048</v>
      </c>
      <c r="Q220" s="49">
        <v>0.278</v>
      </c>
      <c r="R220" s="49">
        <v>0</v>
      </c>
      <c r="S220" s="50">
        <v>3.0989999999999998</v>
      </c>
    </row>
    <row r="221" spans="1:19" s="51" customFormat="1" ht="13.5" customHeight="1">
      <c r="A221" s="46">
        <v>214</v>
      </c>
      <c r="B221" s="47" t="s">
        <v>157</v>
      </c>
      <c r="C221" s="48">
        <v>164</v>
      </c>
      <c r="D221" s="49">
        <v>0.258</v>
      </c>
      <c r="E221" s="49">
        <v>0</v>
      </c>
      <c r="F221" s="49">
        <v>0</v>
      </c>
      <c r="G221" s="49">
        <v>0.065</v>
      </c>
      <c r="H221" s="49">
        <v>0.04</v>
      </c>
      <c r="I221" s="49">
        <v>0.025</v>
      </c>
      <c r="J221" s="49">
        <v>0</v>
      </c>
      <c r="K221" s="49">
        <v>0</v>
      </c>
      <c r="L221" s="49">
        <v>0</v>
      </c>
      <c r="M221" s="49">
        <v>0</v>
      </c>
      <c r="N221" s="49">
        <v>0.055</v>
      </c>
      <c r="O221" s="49">
        <v>2.060999999999999</v>
      </c>
      <c r="P221" s="49">
        <v>0.057</v>
      </c>
      <c r="Q221" s="49">
        <v>0.294</v>
      </c>
      <c r="R221" s="49">
        <v>0</v>
      </c>
      <c r="S221" s="50">
        <v>2.79</v>
      </c>
    </row>
    <row r="222" spans="1:19" s="51" customFormat="1" ht="13.5" customHeight="1">
      <c r="A222" s="46">
        <v>215</v>
      </c>
      <c r="B222" s="47" t="s">
        <v>157</v>
      </c>
      <c r="C222" s="48">
        <v>165</v>
      </c>
      <c r="D222" s="49">
        <v>0.23</v>
      </c>
      <c r="E222" s="49">
        <v>0.091</v>
      </c>
      <c r="F222" s="49">
        <v>0.004</v>
      </c>
      <c r="G222" s="49">
        <v>0.239</v>
      </c>
      <c r="H222" s="49">
        <v>0.035</v>
      </c>
      <c r="I222" s="49">
        <v>0.029</v>
      </c>
      <c r="J222" s="49">
        <v>0</v>
      </c>
      <c r="K222" s="49">
        <v>0.175</v>
      </c>
      <c r="L222" s="49">
        <v>0</v>
      </c>
      <c r="M222" s="49">
        <v>0</v>
      </c>
      <c r="N222" s="49">
        <v>0.055</v>
      </c>
      <c r="O222" s="49">
        <v>2.2039999999999997</v>
      </c>
      <c r="P222" s="49">
        <v>0.059</v>
      </c>
      <c r="Q222" s="49">
        <v>0.142</v>
      </c>
      <c r="R222" s="49">
        <v>0</v>
      </c>
      <c r="S222" s="50">
        <v>3.024</v>
      </c>
    </row>
    <row r="223" spans="1:19" s="51" customFormat="1" ht="13.5" customHeight="1">
      <c r="A223" s="46">
        <v>216</v>
      </c>
      <c r="B223" s="47" t="s">
        <v>157</v>
      </c>
      <c r="C223" s="48">
        <v>166</v>
      </c>
      <c r="D223" s="49">
        <v>0.507</v>
      </c>
      <c r="E223" s="49">
        <v>0</v>
      </c>
      <c r="F223" s="49">
        <v>0</v>
      </c>
      <c r="G223" s="49">
        <v>0.088</v>
      </c>
      <c r="H223" s="49">
        <v>0.046</v>
      </c>
      <c r="I223" s="49">
        <v>0.042</v>
      </c>
      <c r="J223" s="49">
        <v>0</v>
      </c>
      <c r="K223" s="49">
        <v>0</v>
      </c>
      <c r="L223" s="49">
        <v>0</v>
      </c>
      <c r="M223" s="49">
        <v>0</v>
      </c>
      <c r="N223" s="49">
        <v>0.174</v>
      </c>
      <c r="O223" s="49">
        <v>1.6659999999999995</v>
      </c>
      <c r="P223" s="49">
        <v>0.121</v>
      </c>
      <c r="Q223" s="49">
        <v>0.247</v>
      </c>
      <c r="R223" s="49">
        <v>0</v>
      </c>
      <c r="S223" s="50">
        <v>2.8029999999999995</v>
      </c>
    </row>
    <row r="224" spans="1:19" s="51" customFormat="1" ht="13.5" customHeight="1">
      <c r="A224" s="46">
        <v>217</v>
      </c>
      <c r="B224" s="47" t="s">
        <v>157</v>
      </c>
      <c r="C224" s="48">
        <v>167</v>
      </c>
      <c r="D224" s="49">
        <v>0.189</v>
      </c>
      <c r="E224" s="49">
        <v>0</v>
      </c>
      <c r="F224" s="49">
        <v>0</v>
      </c>
      <c r="G224" s="49">
        <v>0.085</v>
      </c>
      <c r="H224" s="49">
        <v>0.05</v>
      </c>
      <c r="I224" s="49">
        <v>0.035</v>
      </c>
      <c r="J224" s="49">
        <v>0</v>
      </c>
      <c r="K224" s="49">
        <v>0</v>
      </c>
      <c r="L224" s="49">
        <v>0</v>
      </c>
      <c r="M224" s="49">
        <v>0</v>
      </c>
      <c r="N224" s="49">
        <v>0.046</v>
      </c>
      <c r="O224" s="49">
        <v>1.2329999999999992</v>
      </c>
      <c r="P224" s="49">
        <v>0.031</v>
      </c>
      <c r="Q224" s="49">
        <v>0.21</v>
      </c>
      <c r="R224" s="49">
        <v>0</v>
      </c>
      <c r="S224" s="50">
        <v>1.7939999999999992</v>
      </c>
    </row>
    <row r="225" spans="1:19" s="51" customFormat="1" ht="13.5" customHeight="1">
      <c r="A225" s="46">
        <v>218</v>
      </c>
      <c r="B225" s="47" t="s">
        <v>157</v>
      </c>
      <c r="C225" s="48">
        <v>169</v>
      </c>
      <c r="D225" s="49">
        <v>0.244</v>
      </c>
      <c r="E225" s="49">
        <v>0</v>
      </c>
      <c r="F225" s="49">
        <v>0</v>
      </c>
      <c r="G225" s="49">
        <v>0.094</v>
      </c>
      <c r="H225" s="49">
        <v>0.048</v>
      </c>
      <c r="I225" s="49">
        <v>0.046</v>
      </c>
      <c r="J225" s="49">
        <v>0</v>
      </c>
      <c r="K225" s="49">
        <v>0</v>
      </c>
      <c r="L225" s="49">
        <v>0</v>
      </c>
      <c r="M225" s="49">
        <v>0</v>
      </c>
      <c r="N225" s="49">
        <v>0.059</v>
      </c>
      <c r="O225" s="49">
        <v>1.74</v>
      </c>
      <c r="P225" s="49">
        <v>0.051</v>
      </c>
      <c r="Q225" s="49">
        <v>0.254</v>
      </c>
      <c r="R225" s="49">
        <v>0</v>
      </c>
      <c r="S225" s="50">
        <v>2.4419999999999997</v>
      </c>
    </row>
    <row r="226" spans="1:19" s="51" customFormat="1" ht="13.5" customHeight="1">
      <c r="A226" s="46">
        <v>219</v>
      </c>
      <c r="B226" s="47" t="s">
        <v>157</v>
      </c>
      <c r="C226" s="48">
        <v>171</v>
      </c>
      <c r="D226" s="49">
        <v>0.458</v>
      </c>
      <c r="E226" s="49">
        <v>0</v>
      </c>
      <c r="F226" s="49">
        <v>0</v>
      </c>
      <c r="G226" s="49">
        <v>0.1</v>
      </c>
      <c r="H226" s="49">
        <v>0.056</v>
      </c>
      <c r="I226" s="49">
        <v>0.044</v>
      </c>
      <c r="J226" s="49">
        <v>0</v>
      </c>
      <c r="K226" s="49">
        <v>0</v>
      </c>
      <c r="L226" s="49">
        <v>0</v>
      </c>
      <c r="M226" s="49">
        <v>0</v>
      </c>
      <c r="N226" s="49">
        <v>0.056</v>
      </c>
      <c r="O226" s="49">
        <v>1.7229999999999996</v>
      </c>
      <c r="P226" s="49">
        <v>0.106</v>
      </c>
      <c r="Q226" s="49">
        <v>0.253</v>
      </c>
      <c r="R226" s="49">
        <v>0</v>
      </c>
      <c r="S226" s="50">
        <v>2.6959999999999997</v>
      </c>
    </row>
    <row r="227" spans="1:19" s="51" customFormat="1" ht="13.5" customHeight="1">
      <c r="A227" s="46">
        <v>220</v>
      </c>
      <c r="B227" s="47" t="s">
        <v>157</v>
      </c>
      <c r="C227" s="48">
        <v>173</v>
      </c>
      <c r="D227" s="49">
        <v>0.497</v>
      </c>
      <c r="E227" s="49">
        <v>0</v>
      </c>
      <c r="F227" s="49">
        <v>0</v>
      </c>
      <c r="G227" s="49">
        <v>0.091</v>
      </c>
      <c r="H227" s="49">
        <v>0.049</v>
      </c>
      <c r="I227" s="49">
        <v>0.042</v>
      </c>
      <c r="J227" s="49">
        <v>0</v>
      </c>
      <c r="K227" s="49">
        <v>0</v>
      </c>
      <c r="L227" s="49">
        <v>0</v>
      </c>
      <c r="M227" s="49">
        <v>0</v>
      </c>
      <c r="N227" s="49">
        <v>0.072</v>
      </c>
      <c r="O227" s="49">
        <v>1.2139999999999995</v>
      </c>
      <c r="P227" s="49">
        <v>0.109</v>
      </c>
      <c r="Q227" s="49">
        <v>0.315</v>
      </c>
      <c r="R227" s="49">
        <v>0</v>
      </c>
      <c r="S227" s="50">
        <v>2.2979999999999996</v>
      </c>
    </row>
    <row r="228" spans="1:19" s="51" customFormat="1" ht="13.5" customHeight="1">
      <c r="A228" s="46">
        <v>221</v>
      </c>
      <c r="B228" s="47" t="s">
        <v>157</v>
      </c>
      <c r="C228" s="48">
        <v>175</v>
      </c>
      <c r="D228" s="49">
        <v>0.495</v>
      </c>
      <c r="E228" s="49">
        <v>0</v>
      </c>
      <c r="F228" s="49">
        <v>0</v>
      </c>
      <c r="G228" s="49">
        <v>0.091</v>
      </c>
      <c r="H228" s="49">
        <v>0.051</v>
      </c>
      <c r="I228" s="49">
        <v>0.04</v>
      </c>
      <c r="J228" s="49">
        <v>0</v>
      </c>
      <c r="K228" s="49">
        <v>0</v>
      </c>
      <c r="L228" s="49">
        <v>0</v>
      </c>
      <c r="M228" s="49">
        <v>0</v>
      </c>
      <c r="N228" s="49">
        <v>0.051</v>
      </c>
      <c r="O228" s="49">
        <v>1.6619999999999997</v>
      </c>
      <c r="P228" s="49">
        <v>0.115</v>
      </c>
      <c r="Q228" s="49">
        <v>0.37</v>
      </c>
      <c r="R228" s="49">
        <v>0</v>
      </c>
      <c r="S228" s="50">
        <v>2.784</v>
      </c>
    </row>
    <row r="229" spans="1:19" s="51" customFormat="1" ht="13.5" customHeight="1">
      <c r="A229" s="46">
        <v>222</v>
      </c>
      <c r="B229" s="47" t="s">
        <v>158</v>
      </c>
      <c r="C229" s="48">
        <v>12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0.348</v>
      </c>
      <c r="O229" s="49">
        <v>0</v>
      </c>
      <c r="P229" s="49">
        <v>0</v>
      </c>
      <c r="Q229" s="49">
        <v>0</v>
      </c>
      <c r="R229" s="49">
        <v>0</v>
      </c>
      <c r="S229" s="50">
        <v>0.348</v>
      </c>
    </row>
    <row r="230" spans="1:19" s="51" customFormat="1" ht="13.5" customHeight="1">
      <c r="A230" s="46">
        <v>223</v>
      </c>
      <c r="B230" s="47" t="s">
        <v>159</v>
      </c>
      <c r="C230" s="48">
        <v>87</v>
      </c>
      <c r="D230" s="49">
        <v>0.439</v>
      </c>
      <c r="E230" s="49">
        <v>0.135</v>
      </c>
      <c r="F230" s="49">
        <v>0.004</v>
      </c>
      <c r="G230" s="49">
        <v>0.355</v>
      </c>
      <c r="H230" s="49">
        <v>0.072</v>
      </c>
      <c r="I230" s="49">
        <v>0.059</v>
      </c>
      <c r="J230" s="49">
        <v>0.068</v>
      </c>
      <c r="K230" s="49">
        <v>0.156</v>
      </c>
      <c r="L230" s="49">
        <v>0.004</v>
      </c>
      <c r="M230" s="49">
        <v>0.005</v>
      </c>
      <c r="N230" s="49">
        <v>0.041</v>
      </c>
      <c r="O230" s="49">
        <v>2.4509999999999996</v>
      </c>
      <c r="P230" s="49">
        <v>0.123</v>
      </c>
      <c r="Q230" s="49">
        <v>0.153</v>
      </c>
      <c r="R230" s="49">
        <v>0</v>
      </c>
      <c r="S230" s="50">
        <v>3.71</v>
      </c>
    </row>
    <row r="231" spans="1:19" s="51" customFormat="1" ht="13.5" customHeight="1">
      <c r="A231" s="46">
        <v>224</v>
      </c>
      <c r="B231" s="47" t="s">
        <v>159</v>
      </c>
      <c r="C231" s="48">
        <v>89</v>
      </c>
      <c r="D231" s="49">
        <v>0.438</v>
      </c>
      <c r="E231" s="49">
        <v>0.116</v>
      </c>
      <c r="F231" s="49">
        <v>0.003</v>
      </c>
      <c r="G231" s="49">
        <v>0.367</v>
      </c>
      <c r="H231" s="49">
        <v>0.067</v>
      </c>
      <c r="I231" s="49">
        <v>0.06</v>
      </c>
      <c r="J231" s="49">
        <v>0.062</v>
      </c>
      <c r="K231" s="49">
        <v>0.178</v>
      </c>
      <c r="L231" s="49">
        <v>0.002</v>
      </c>
      <c r="M231" s="49">
        <v>0.003</v>
      </c>
      <c r="N231" s="49">
        <v>0.043</v>
      </c>
      <c r="O231" s="49">
        <v>2.023</v>
      </c>
      <c r="P231" s="49">
        <v>0.117</v>
      </c>
      <c r="Q231" s="49">
        <v>0.097</v>
      </c>
      <c r="R231" s="49">
        <v>0</v>
      </c>
      <c r="S231" s="50">
        <v>3.209</v>
      </c>
    </row>
    <row r="232" spans="1:19" s="51" customFormat="1" ht="13.5" customHeight="1">
      <c r="A232" s="46">
        <v>225</v>
      </c>
      <c r="B232" s="47" t="s">
        <v>160</v>
      </c>
      <c r="C232" s="48">
        <v>120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0.348</v>
      </c>
      <c r="O232" s="49">
        <v>0</v>
      </c>
      <c r="P232" s="49">
        <v>0</v>
      </c>
      <c r="Q232" s="49">
        <v>0</v>
      </c>
      <c r="R232" s="49">
        <v>0</v>
      </c>
      <c r="S232" s="50">
        <v>0.348</v>
      </c>
    </row>
    <row r="233" spans="1:19" s="51" customFormat="1" ht="13.5" customHeight="1">
      <c r="A233" s="46">
        <v>226</v>
      </c>
      <c r="B233" s="47" t="s">
        <v>95</v>
      </c>
      <c r="C233" s="48">
        <v>289</v>
      </c>
      <c r="D233" s="49">
        <v>0.319</v>
      </c>
      <c r="E233" s="49">
        <v>0.066</v>
      </c>
      <c r="F233" s="49">
        <v>0.002</v>
      </c>
      <c r="G233" s="49">
        <v>0.349</v>
      </c>
      <c r="H233" s="49">
        <v>0.056</v>
      </c>
      <c r="I233" s="49">
        <v>0.048</v>
      </c>
      <c r="J233" s="49">
        <v>0.052</v>
      </c>
      <c r="K233" s="49">
        <v>0.193</v>
      </c>
      <c r="L233" s="49">
        <v>0.001</v>
      </c>
      <c r="M233" s="49">
        <v>0.002</v>
      </c>
      <c r="N233" s="49">
        <v>0.039</v>
      </c>
      <c r="O233" s="49">
        <v>2.259</v>
      </c>
      <c r="P233" s="49">
        <v>0.086</v>
      </c>
      <c r="Q233" s="49">
        <v>0.129</v>
      </c>
      <c r="R233" s="49">
        <v>0.075</v>
      </c>
      <c r="S233" s="50">
        <v>3.327</v>
      </c>
    </row>
    <row r="234" spans="1:19" s="51" customFormat="1" ht="13.5" customHeight="1">
      <c r="A234" s="46">
        <v>227</v>
      </c>
      <c r="B234" s="47" t="s">
        <v>95</v>
      </c>
      <c r="C234" s="48">
        <v>291</v>
      </c>
      <c r="D234" s="49">
        <v>0.31</v>
      </c>
      <c r="E234" s="49">
        <v>0.078</v>
      </c>
      <c r="F234" s="49">
        <v>0.002</v>
      </c>
      <c r="G234" s="49">
        <v>0.35</v>
      </c>
      <c r="H234" s="49">
        <v>0.055</v>
      </c>
      <c r="I234" s="49">
        <v>0.047</v>
      </c>
      <c r="J234" s="49">
        <v>0.051</v>
      </c>
      <c r="K234" s="49">
        <v>0.197</v>
      </c>
      <c r="L234" s="49">
        <v>0.001</v>
      </c>
      <c r="M234" s="49">
        <v>0.002</v>
      </c>
      <c r="N234" s="49">
        <v>0.036</v>
      </c>
      <c r="O234" s="49">
        <v>2.242</v>
      </c>
      <c r="P234" s="49">
        <v>0.083</v>
      </c>
      <c r="Q234" s="49">
        <v>0.107</v>
      </c>
      <c r="R234" s="49">
        <v>0.111</v>
      </c>
      <c r="S234" s="50">
        <v>3.3220000000000005</v>
      </c>
    </row>
    <row r="235" spans="1:19" s="51" customFormat="1" ht="13.5" customHeight="1">
      <c r="A235" s="46">
        <v>228</v>
      </c>
      <c r="B235" s="47" t="s">
        <v>95</v>
      </c>
      <c r="C235" s="48">
        <v>293</v>
      </c>
      <c r="D235" s="49">
        <v>0.305</v>
      </c>
      <c r="E235" s="49">
        <v>0.064</v>
      </c>
      <c r="F235" s="49">
        <v>0.002</v>
      </c>
      <c r="G235" s="49">
        <v>0.3</v>
      </c>
      <c r="H235" s="49">
        <v>0.055</v>
      </c>
      <c r="I235" s="49">
        <v>0.053</v>
      </c>
      <c r="J235" s="49">
        <v>0.052</v>
      </c>
      <c r="K235" s="49">
        <v>0.14</v>
      </c>
      <c r="L235" s="49">
        <v>0.001</v>
      </c>
      <c r="M235" s="49">
        <v>0.002</v>
      </c>
      <c r="N235" s="49">
        <v>0.042</v>
      </c>
      <c r="O235" s="49">
        <v>2.2229999999999994</v>
      </c>
      <c r="P235" s="49">
        <v>0.081</v>
      </c>
      <c r="Q235" s="49">
        <v>0.097</v>
      </c>
      <c r="R235" s="49">
        <v>0.092</v>
      </c>
      <c r="S235" s="50">
        <v>3.2089999999999996</v>
      </c>
    </row>
    <row r="236" spans="1:19" s="51" customFormat="1" ht="13.5" customHeight="1">
      <c r="A236" s="46">
        <v>229</v>
      </c>
      <c r="B236" s="47" t="s">
        <v>95</v>
      </c>
      <c r="C236" s="48">
        <v>295</v>
      </c>
      <c r="D236" s="49">
        <v>0.372</v>
      </c>
      <c r="E236" s="49">
        <v>0.081</v>
      </c>
      <c r="F236" s="49">
        <v>0.002</v>
      </c>
      <c r="G236" s="49">
        <v>0.263</v>
      </c>
      <c r="H236" s="49">
        <v>0.047</v>
      </c>
      <c r="I236" s="49">
        <v>0.044</v>
      </c>
      <c r="J236" s="49">
        <v>0.044</v>
      </c>
      <c r="K236" s="49">
        <v>0.128</v>
      </c>
      <c r="L236" s="49">
        <v>0.001</v>
      </c>
      <c r="M236" s="49">
        <v>0.002</v>
      </c>
      <c r="N236" s="49">
        <v>0.043</v>
      </c>
      <c r="O236" s="49">
        <v>2.2079999999999993</v>
      </c>
      <c r="P236" s="49">
        <v>0.1</v>
      </c>
      <c r="Q236" s="49">
        <v>0.118</v>
      </c>
      <c r="R236" s="49">
        <v>0.142</v>
      </c>
      <c r="S236" s="50">
        <v>3.3319999999999994</v>
      </c>
    </row>
    <row r="237" spans="1:19" s="51" customFormat="1" ht="13.5" customHeight="1">
      <c r="A237" s="46">
        <v>230</v>
      </c>
      <c r="B237" s="47" t="s">
        <v>95</v>
      </c>
      <c r="C237" s="48">
        <v>297</v>
      </c>
      <c r="D237" s="49">
        <v>0.372</v>
      </c>
      <c r="E237" s="49">
        <v>0.081</v>
      </c>
      <c r="F237" s="49">
        <v>0.002</v>
      </c>
      <c r="G237" s="49">
        <v>0.263</v>
      </c>
      <c r="H237" s="49">
        <v>0.046</v>
      </c>
      <c r="I237" s="49">
        <v>0.044</v>
      </c>
      <c r="J237" s="49">
        <v>0.043</v>
      </c>
      <c r="K237" s="49">
        <v>0.13</v>
      </c>
      <c r="L237" s="49">
        <v>0.001</v>
      </c>
      <c r="M237" s="49">
        <v>0.002</v>
      </c>
      <c r="N237" s="49">
        <v>0.043</v>
      </c>
      <c r="O237" s="49">
        <v>2.2109999999999994</v>
      </c>
      <c r="P237" s="49">
        <v>0.1</v>
      </c>
      <c r="Q237" s="49">
        <v>0.119</v>
      </c>
      <c r="R237" s="49">
        <v>0.22</v>
      </c>
      <c r="S237" s="50">
        <v>3.414</v>
      </c>
    </row>
    <row r="238" spans="1:19" s="51" customFormat="1" ht="13.5" customHeight="1">
      <c r="A238" s="46">
        <v>231</v>
      </c>
      <c r="B238" s="47" t="s">
        <v>95</v>
      </c>
      <c r="C238" s="48">
        <v>299</v>
      </c>
      <c r="D238" s="49">
        <v>0.265</v>
      </c>
      <c r="E238" s="49">
        <v>0.071</v>
      </c>
      <c r="F238" s="49">
        <v>0.002</v>
      </c>
      <c r="G238" s="49">
        <v>0.381</v>
      </c>
      <c r="H238" s="49">
        <v>0.088</v>
      </c>
      <c r="I238" s="49">
        <v>0.085</v>
      </c>
      <c r="J238" s="49">
        <v>0.082</v>
      </c>
      <c r="K238" s="49">
        <v>0.126</v>
      </c>
      <c r="L238" s="49">
        <v>0.001</v>
      </c>
      <c r="M238" s="49">
        <v>0.002</v>
      </c>
      <c r="N238" s="49">
        <v>0.057</v>
      </c>
      <c r="O238" s="49">
        <v>2.343</v>
      </c>
      <c r="P238" s="49">
        <v>0.071</v>
      </c>
      <c r="Q238" s="49">
        <v>0.167</v>
      </c>
      <c r="R238" s="49">
        <v>0.172</v>
      </c>
      <c r="S238" s="50">
        <v>3.532</v>
      </c>
    </row>
    <row r="239" spans="1:19" s="51" customFormat="1" ht="13.5" customHeight="1">
      <c r="A239" s="46">
        <v>232</v>
      </c>
      <c r="B239" s="47" t="s">
        <v>95</v>
      </c>
      <c r="C239" s="48">
        <v>343</v>
      </c>
      <c r="D239" s="49">
        <v>0.108</v>
      </c>
      <c r="E239" s="49">
        <v>0</v>
      </c>
      <c r="F239" s="49">
        <v>0</v>
      </c>
      <c r="G239" s="49">
        <v>0.2</v>
      </c>
      <c r="H239" s="49">
        <v>0.101</v>
      </c>
      <c r="I239" s="49">
        <v>0.099</v>
      </c>
      <c r="J239" s="49">
        <v>0</v>
      </c>
      <c r="K239" s="49">
        <v>0</v>
      </c>
      <c r="L239" s="49">
        <v>0</v>
      </c>
      <c r="M239" s="49">
        <v>0</v>
      </c>
      <c r="N239" s="49">
        <v>0.042</v>
      </c>
      <c r="O239" s="49">
        <v>3.415</v>
      </c>
      <c r="P239" s="49">
        <v>0.025</v>
      </c>
      <c r="Q239" s="49">
        <v>0.107</v>
      </c>
      <c r="R239" s="49">
        <v>0</v>
      </c>
      <c r="S239" s="50">
        <v>3.8969999999999994</v>
      </c>
    </row>
    <row r="240" spans="1:19" s="51" customFormat="1" ht="13.5" customHeight="1">
      <c r="A240" s="46">
        <v>233</v>
      </c>
      <c r="B240" s="47" t="s">
        <v>95</v>
      </c>
      <c r="C240" s="48">
        <v>345</v>
      </c>
      <c r="D240" s="49">
        <v>0.35</v>
      </c>
      <c r="E240" s="49">
        <v>0.063</v>
      </c>
      <c r="F240" s="49">
        <v>0.003</v>
      </c>
      <c r="G240" s="49">
        <v>0.33899999999999997</v>
      </c>
      <c r="H240" s="49">
        <v>0.105</v>
      </c>
      <c r="I240" s="49">
        <v>0.084</v>
      </c>
      <c r="J240" s="49">
        <v>0</v>
      </c>
      <c r="K240" s="49">
        <v>0.15</v>
      </c>
      <c r="L240" s="49">
        <v>0.002</v>
      </c>
      <c r="M240" s="49">
        <v>0.003</v>
      </c>
      <c r="N240" s="49">
        <v>0.045</v>
      </c>
      <c r="O240" s="49">
        <v>2.5619999999999994</v>
      </c>
      <c r="P240" s="49">
        <v>0.097</v>
      </c>
      <c r="Q240" s="49">
        <v>0.188</v>
      </c>
      <c r="R240" s="49">
        <v>0.144</v>
      </c>
      <c r="S240" s="50">
        <v>3.796</v>
      </c>
    </row>
    <row r="241" spans="1:19" s="51" customFormat="1" ht="13.5" customHeight="1">
      <c r="A241" s="46">
        <v>234</v>
      </c>
      <c r="B241" s="47" t="s">
        <v>95</v>
      </c>
      <c r="C241" s="48">
        <v>357</v>
      </c>
      <c r="D241" s="49">
        <v>0.14100000000000001</v>
      </c>
      <c r="E241" s="49">
        <v>0.094</v>
      </c>
      <c r="F241" s="49">
        <v>0.004</v>
      </c>
      <c r="G241" s="49">
        <v>0.20400000000000001</v>
      </c>
      <c r="H241" s="49">
        <v>0.035</v>
      </c>
      <c r="I241" s="49">
        <v>0.03</v>
      </c>
      <c r="J241" s="49">
        <v>0</v>
      </c>
      <c r="K241" s="49">
        <v>0.139</v>
      </c>
      <c r="L241" s="49">
        <v>0.003</v>
      </c>
      <c r="M241" s="49">
        <v>0.004</v>
      </c>
      <c r="N241" s="49">
        <v>0.057</v>
      </c>
      <c r="O241" s="49">
        <v>2.0889999999999995</v>
      </c>
      <c r="P241" s="49">
        <v>0.034</v>
      </c>
      <c r="Q241" s="49">
        <v>0.28</v>
      </c>
      <c r="R241" s="49">
        <v>0</v>
      </c>
      <c r="S241" s="50">
        <v>2.91</v>
      </c>
    </row>
    <row r="242" spans="1:19" s="51" customFormat="1" ht="13.5" customHeight="1">
      <c r="A242" s="46">
        <v>235</v>
      </c>
      <c r="B242" s="47" t="s">
        <v>95</v>
      </c>
      <c r="C242" s="48">
        <v>359</v>
      </c>
      <c r="D242" s="49">
        <v>0.154</v>
      </c>
      <c r="E242" s="49">
        <v>0.094</v>
      </c>
      <c r="F242" s="49">
        <v>0.004</v>
      </c>
      <c r="G242" s="49">
        <v>0.2</v>
      </c>
      <c r="H242" s="49">
        <v>0.037</v>
      </c>
      <c r="I242" s="49">
        <v>0.03</v>
      </c>
      <c r="J242" s="49">
        <v>0</v>
      </c>
      <c r="K242" s="49">
        <v>0.133</v>
      </c>
      <c r="L242" s="49">
        <v>0.003</v>
      </c>
      <c r="M242" s="49">
        <v>0.004</v>
      </c>
      <c r="N242" s="49">
        <v>0.057</v>
      </c>
      <c r="O242" s="49">
        <v>2.0809999999999995</v>
      </c>
      <c r="P242" s="49">
        <v>0.037</v>
      </c>
      <c r="Q242" s="49">
        <v>0.156</v>
      </c>
      <c r="R242" s="49">
        <v>0</v>
      </c>
      <c r="S242" s="50">
        <v>2.79</v>
      </c>
    </row>
    <row r="243" spans="1:19" s="51" customFormat="1" ht="13.5" customHeight="1">
      <c r="A243" s="46">
        <v>236</v>
      </c>
      <c r="B243" s="47" t="s">
        <v>95</v>
      </c>
      <c r="C243" s="48">
        <v>361</v>
      </c>
      <c r="D243" s="49">
        <v>0.256</v>
      </c>
      <c r="E243" s="49">
        <v>0.107</v>
      </c>
      <c r="F243" s="49">
        <v>0.003</v>
      </c>
      <c r="G243" s="49">
        <v>0.166</v>
      </c>
      <c r="H243" s="49">
        <v>0.033</v>
      </c>
      <c r="I243" s="49">
        <v>0.033</v>
      </c>
      <c r="J243" s="49">
        <v>0</v>
      </c>
      <c r="K243" s="49">
        <v>0.1</v>
      </c>
      <c r="L243" s="49">
        <v>0.004</v>
      </c>
      <c r="M243" s="49">
        <v>0.004</v>
      </c>
      <c r="N243" s="49">
        <v>0.063</v>
      </c>
      <c r="O243" s="49">
        <v>2.2819999999999996</v>
      </c>
      <c r="P243" s="49">
        <v>0.066</v>
      </c>
      <c r="Q243" s="49">
        <v>0.11</v>
      </c>
      <c r="R243" s="49">
        <v>0</v>
      </c>
      <c r="S243" s="50">
        <v>3.0609999999999995</v>
      </c>
    </row>
    <row r="244" spans="1:19" s="51" customFormat="1" ht="13.5" customHeight="1">
      <c r="A244" s="46">
        <v>237</v>
      </c>
      <c r="B244" s="47" t="s">
        <v>95</v>
      </c>
      <c r="C244" s="48">
        <v>363</v>
      </c>
      <c r="D244" s="49">
        <v>0.455</v>
      </c>
      <c r="E244" s="49">
        <v>0.085</v>
      </c>
      <c r="F244" s="49">
        <v>0.001</v>
      </c>
      <c r="G244" s="49">
        <v>0.165</v>
      </c>
      <c r="H244" s="49">
        <v>0.032</v>
      </c>
      <c r="I244" s="49">
        <v>0.032</v>
      </c>
      <c r="J244" s="49">
        <v>0</v>
      </c>
      <c r="K244" s="49">
        <v>0.101</v>
      </c>
      <c r="L244" s="49">
        <v>0</v>
      </c>
      <c r="M244" s="49">
        <v>0</v>
      </c>
      <c r="N244" s="49">
        <v>0.061</v>
      </c>
      <c r="O244" s="49">
        <v>2.245</v>
      </c>
      <c r="P244" s="49">
        <v>0.122</v>
      </c>
      <c r="Q244" s="49">
        <v>0.131</v>
      </c>
      <c r="R244" s="49">
        <v>0</v>
      </c>
      <c r="S244" s="50">
        <v>3.265</v>
      </c>
    </row>
    <row r="245" spans="1:19" s="51" customFormat="1" ht="13.5" customHeight="1">
      <c r="A245" s="46">
        <v>238</v>
      </c>
      <c r="B245" s="47" t="s">
        <v>95</v>
      </c>
      <c r="C245" s="48">
        <v>364</v>
      </c>
      <c r="D245" s="49">
        <v>0.24300000000000002</v>
      </c>
      <c r="E245" s="49">
        <v>0.097</v>
      </c>
      <c r="F245" s="49">
        <v>0.002</v>
      </c>
      <c r="G245" s="49">
        <v>0.33299999999999996</v>
      </c>
      <c r="H245" s="49">
        <v>0.046</v>
      </c>
      <c r="I245" s="49">
        <v>0.037</v>
      </c>
      <c r="J245" s="49">
        <v>0.043</v>
      </c>
      <c r="K245" s="49">
        <v>0.207</v>
      </c>
      <c r="L245" s="49">
        <v>0.004</v>
      </c>
      <c r="M245" s="49">
        <v>0.004</v>
      </c>
      <c r="N245" s="49">
        <v>0.047</v>
      </c>
      <c r="O245" s="49">
        <v>2.615</v>
      </c>
      <c r="P245" s="49">
        <v>0.065</v>
      </c>
      <c r="Q245" s="49">
        <v>0.113</v>
      </c>
      <c r="R245" s="49">
        <v>0</v>
      </c>
      <c r="S245" s="50">
        <v>3.5229999999999997</v>
      </c>
    </row>
    <row r="246" spans="1:19" s="51" customFormat="1" ht="13.5" customHeight="1">
      <c r="A246" s="46">
        <v>239</v>
      </c>
      <c r="B246" s="47" t="s">
        <v>95</v>
      </c>
      <c r="C246" s="48">
        <v>365</v>
      </c>
      <c r="D246" s="49">
        <v>0.394</v>
      </c>
      <c r="E246" s="49">
        <v>0.131</v>
      </c>
      <c r="F246" s="49">
        <v>0.003</v>
      </c>
      <c r="G246" s="49">
        <v>0.21300000000000002</v>
      </c>
      <c r="H246" s="49">
        <v>0.039</v>
      </c>
      <c r="I246" s="49">
        <v>0.038</v>
      </c>
      <c r="J246" s="49">
        <v>0</v>
      </c>
      <c r="K246" s="49">
        <v>0.136</v>
      </c>
      <c r="L246" s="49">
        <v>0.004</v>
      </c>
      <c r="M246" s="49">
        <v>0.005</v>
      </c>
      <c r="N246" s="49">
        <v>0.049</v>
      </c>
      <c r="O246" s="49">
        <v>2.4539999999999997</v>
      </c>
      <c r="P246" s="49">
        <v>0.107</v>
      </c>
      <c r="Q246" s="49">
        <v>0.16</v>
      </c>
      <c r="R246" s="49">
        <v>0</v>
      </c>
      <c r="S246" s="50">
        <v>3.52</v>
      </c>
    </row>
    <row r="247" spans="1:19" s="51" customFormat="1" ht="13.5" customHeight="1">
      <c r="A247" s="46">
        <v>240</v>
      </c>
      <c r="B247" s="47" t="s">
        <v>95</v>
      </c>
      <c r="C247" s="48">
        <v>366</v>
      </c>
      <c r="D247" s="49">
        <v>0.5720000000000001</v>
      </c>
      <c r="E247" s="49">
        <v>0.054</v>
      </c>
      <c r="F247" s="49">
        <v>0.002</v>
      </c>
      <c r="G247" s="49">
        <v>0.26</v>
      </c>
      <c r="H247" s="49">
        <v>0.028</v>
      </c>
      <c r="I247" s="49">
        <v>0.025</v>
      </c>
      <c r="J247" s="49">
        <v>0.041</v>
      </c>
      <c r="K247" s="49">
        <v>0.166</v>
      </c>
      <c r="L247" s="49">
        <v>0.001</v>
      </c>
      <c r="M247" s="49">
        <v>0.001</v>
      </c>
      <c r="N247" s="49">
        <v>0.051</v>
      </c>
      <c r="O247" s="49">
        <v>1.86</v>
      </c>
      <c r="P247" s="49">
        <v>0.154</v>
      </c>
      <c r="Q247" s="49">
        <v>0.281</v>
      </c>
      <c r="R247" s="49">
        <v>0.059</v>
      </c>
      <c r="S247" s="50">
        <v>3.295</v>
      </c>
    </row>
    <row r="248" spans="1:19" s="51" customFormat="1" ht="13.5" customHeight="1">
      <c r="A248" s="46">
        <v>241</v>
      </c>
      <c r="B248" s="47" t="s">
        <v>95</v>
      </c>
      <c r="C248" s="48">
        <v>367</v>
      </c>
      <c r="D248" s="49">
        <v>0.307</v>
      </c>
      <c r="E248" s="49">
        <v>0.107</v>
      </c>
      <c r="F248" s="49">
        <v>0.004</v>
      </c>
      <c r="G248" s="49">
        <v>0.212</v>
      </c>
      <c r="H248" s="49">
        <v>0.037</v>
      </c>
      <c r="I248" s="49">
        <v>0.03</v>
      </c>
      <c r="J248" s="49">
        <v>0</v>
      </c>
      <c r="K248" s="49">
        <v>0.145</v>
      </c>
      <c r="L248" s="49">
        <v>0</v>
      </c>
      <c r="M248" s="49">
        <v>0</v>
      </c>
      <c r="N248" s="49">
        <v>0.047</v>
      </c>
      <c r="O248" s="49">
        <v>2.3239999999999994</v>
      </c>
      <c r="P248" s="49">
        <v>0.081</v>
      </c>
      <c r="Q248" s="49">
        <v>0.168</v>
      </c>
      <c r="R248" s="49">
        <v>0</v>
      </c>
      <c r="S248" s="50">
        <v>3.25</v>
      </c>
    </row>
    <row r="249" spans="1:19" s="51" customFormat="1" ht="13.5" customHeight="1">
      <c r="A249" s="46">
        <v>242</v>
      </c>
      <c r="B249" s="47" t="s">
        <v>95</v>
      </c>
      <c r="C249" s="48">
        <v>369</v>
      </c>
      <c r="D249" s="49">
        <v>0.118</v>
      </c>
      <c r="E249" s="49">
        <v>0.088</v>
      </c>
      <c r="F249" s="49">
        <v>0.001</v>
      </c>
      <c r="G249" s="49">
        <v>0.203</v>
      </c>
      <c r="H249" s="49">
        <v>0.034</v>
      </c>
      <c r="I249" s="49">
        <v>0.031</v>
      </c>
      <c r="J249" s="49">
        <v>0</v>
      </c>
      <c r="K249" s="49">
        <v>0.138</v>
      </c>
      <c r="L249" s="49">
        <v>0</v>
      </c>
      <c r="M249" s="49">
        <v>0</v>
      </c>
      <c r="N249" s="49">
        <v>0.063</v>
      </c>
      <c r="O249" s="49">
        <v>2.393</v>
      </c>
      <c r="P249" s="49">
        <v>0.028</v>
      </c>
      <c r="Q249" s="49">
        <v>0.131</v>
      </c>
      <c r="R249" s="49">
        <v>0</v>
      </c>
      <c r="S249" s="50">
        <v>3.025</v>
      </c>
    </row>
    <row r="250" spans="1:19" s="51" customFormat="1" ht="13.5" customHeight="1">
      <c r="A250" s="46">
        <v>243</v>
      </c>
      <c r="B250" s="47" t="s">
        <v>95</v>
      </c>
      <c r="C250" s="48">
        <v>370</v>
      </c>
      <c r="D250" s="49">
        <v>0.443</v>
      </c>
      <c r="E250" s="49">
        <v>0.089</v>
      </c>
      <c r="F250" s="49">
        <v>0.002</v>
      </c>
      <c r="G250" s="49">
        <v>0.296</v>
      </c>
      <c r="H250" s="49">
        <v>0.043</v>
      </c>
      <c r="I250" s="49">
        <v>0.033</v>
      </c>
      <c r="J250" s="49">
        <v>0.04</v>
      </c>
      <c r="K250" s="49">
        <v>0.18</v>
      </c>
      <c r="L250" s="49">
        <v>0.003</v>
      </c>
      <c r="M250" s="49">
        <v>0.004</v>
      </c>
      <c r="N250" s="49">
        <v>0.047</v>
      </c>
      <c r="O250" s="49">
        <v>2.6359999999999997</v>
      </c>
      <c r="P250" s="49">
        <v>0.123</v>
      </c>
      <c r="Q250" s="49">
        <v>0.1</v>
      </c>
      <c r="R250" s="49">
        <v>0</v>
      </c>
      <c r="S250" s="50">
        <v>3.743</v>
      </c>
    </row>
    <row r="251" spans="1:19" s="51" customFormat="1" ht="13.5" customHeight="1">
      <c r="A251" s="46">
        <v>244</v>
      </c>
      <c r="B251" s="47" t="s">
        <v>95</v>
      </c>
      <c r="C251" s="48">
        <v>372</v>
      </c>
      <c r="D251" s="49">
        <v>0.47400000000000003</v>
      </c>
      <c r="E251" s="49">
        <v>0.072</v>
      </c>
      <c r="F251" s="49">
        <v>0.002</v>
      </c>
      <c r="G251" s="49">
        <v>0.391</v>
      </c>
      <c r="H251" s="49">
        <v>0.065</v>
      </c>
      <c r="I251" s="49">
        <v>0.049</v>
      </c>
      <c r="J251" s="49">
        <v>0.058</v>
      </c>
      <c r="K251" s="49">
        <v>0.219</v>
      </c>
      <c r="L251" s="49">
        <v>0.001</v>
      </c>
      <c r="M251" s="49">
        <v>0.001</v>
      </c>
      <c r="N251" s="49">
        <v>0.037</v>
      </c>
      <c r="O251" s="49">
        <v>2.6729999999999996</v>
      </c>
      <c r="P251" s="49">
        <v>0.13</v>
      </c>
      <c r="Q251" s="49">
        <v>0.122</v>
      </c>
      <c r="R251" s="49">
        <v>0.07</v>
      </c>
      <c r="S251" s="50">
        <v>3.9729999999999994</v>
      </c>
    </row>
    <row r="252" spans="1:19" s="51" customFormat="1" ht="13.5" customHeight="1">
      <c r="A252" s="46">
        <v>245</v>
      </c>
      <c r="B252" s="47" t="s">
        <v>95</v>
      </c>
      <c r="C252" s="48">
        <v>373</v>
      </c>
      <c r="D252" s="49">
        <v>0.621</v>
      </c>
      <c r="E252" s="49">
        <v>0</v>
      </c>
      <c r="F252" s="49">
        <v>0</v>
      </c>
      <c r="G252" s="49">
        <v>0.059</v>
      </c>
      <c r="H252" s="49">
        <v>0.033</v>
      </c>
      <c r="I252" s="49">
        <v>0.026</v>
      </c>
      <c r="J252" s="49">
        <v>0</v>
      </c>
      <c r="K252" s="49">
        <v>0</v>
      </c>
      <c r="L252" s="49">
        <v>0</v>
      </c>
      <c r="M252" s="49">
        <v>0</v>
      </c>
      <c r="N252" s="49">
        <v>0.049</v>
      </c>
      <c r="O252" s="49">
        <v>1.987999999999999</v>
      </c>
      <c r="P252" s="49">
        <v>0.153</v>
      </c>
      <c r="Q252" s="49">
        <v>0.123</v>
      </c>
      <c r="R252" s="49">
        <v>0</v>
      </c>
      <c r="S252" s="50">
        <v>2.9929999999999994</v>
      </c>
    </row>
    <row r="253" spans="1:19" s="51" customFormat="1" ht="13.5" customHeight="1">
      <c r="A253" s="46">
        <v>246</v>
      </c>
      <c r="B253" s="47" t="s">
        <v>95</v>
      </c>
      <c r="C253" s="48">
        <v>375</v>
      </c>
      <c r="D253" s="49">
        <v>0.32</v>
      </c>
      <c r="E253" s="49">
        <v>0</v>
      </c>
      <c r="F253" s="49">
        <v>0</v>
      </c>
      <c r="G253" s="49">
        <v>0.098</v>
      </c>
      <c r="H253" s="49">
        <v>0.055</v>
      </c>
      <c r="I253" s="49">
        <v>0.043</v>
      </c>
      <c r="J253" s="49">
        <v>0</v>
      </c>
      <c r="K253" s="49">
        <v>0</v>
      </c>
      <c r="L253" s="49">
        <v>0</v>
      </c>
      <c r="M253" s="49">
        <v>0</v>
      </c>
      <c r="N253" s="49">
        <v>0.055</v>
      </c>
      <c r="O253" s="49">
        <v>1.8839999999999995</v>
      </c>
      <c r="P253" s="49">
        <v>0.071</v>
      </c>
      <c r="Q253" s="49">
        <v>0.244</v>
      </c>
      <c r="R253" s="49">
        <v>0</v>
      </c>
      <c r="S253" s="50">
        <v>2.6719999999999997</v>
      </c>
    </row>
    <row r="254" spans="1:19" s="51" customFormat="1" ht="13.5" customHeight="1">
      <c r="A254" s="46">
        <v>247</v>
      </c>
      <c r="B254" s="47" t="s">
        <v>95</v>
      </c>
      <c r="C254" s="48">
        <v>377</v>
      </c>
      <c r="D254" s="49">
        <v>0.173</v>
      </c>
      <c r="E254" s="49">
        <v>0</v>
      </c>
      <c r="F254" s="49">
        <v>0</v>
      </c>
      <c r="G254" s="49">
        <v>0.10600000000000001</v>
      </c>
      <c r="H254" s="49">
        <v>0.057</v>
      </c>
      <c r="I254" s="49">
        <v>0.049</v>
      </c>
      <c r="J254" s="49">
        <v>0</v>
      </c>
      <c r="K254" s="49">
        <v>0</v>
      </c>
      <c r="L254" s="49">
        <v>0</v>
      </c>
      <c r="M254" s="49">
        <v>0</v>
      </c>
      <c r="N254" s="49">
        <v>0.031</v>
      </c>
      <c r="O254" s="49">
        <v>1.3929999999999991</v>
      </c>
      <c r="P254" s="49">
        <v>0.031</v>
      </c>
      <c r="Q254" s="49">
        <v>0.298</v>
      </c>
      <c r="R254" s="49">
        <v>0</v>
      </c>
      <c r="S254" s="50">
        <v>2.031999999999999</v>
      </c>
    </row>
    <row r="255" spans="1:19" s="51" customFormat="1" ht="13.5" customHeight="1">
      <c r="A255" s="46">
        <v>248</v>
      </c>
      <c r="B255" s="47" t="s">
        <v>95</v>
      </c>
      <c r="C255" s="48">
        <v>379</v>
      </c>
      <c r="D255" s="49">
        <v>0.827</v>
      </c>
      <c r="E255" s="49">
        <v>0</v>
      </c>
      <c r="F255" s="49">
        <v>0</v>
      </c>
      <c r="G255" s="49">
        <v>0.088</v>
      </c>
      <c r="H255" s="49">
        <v>0.049</v>
      </c>
      <c r="I255" s="49">
        <v>0.039</v>
      </c>
      <c r="J255" s="49">
        <v>0</v>
      </c>
      <c r="K255" s="49">
        <v>0</v>
      </c>
      <c r="L255" s="49">
        <v>0</v>
      </c>
      <c r="M255" s="49">
        <v>0</v>
      </c>
      <c r="N255" s="49">
        <v>0.049</v>
      </c>
      <c r="O255" s="49">
        <v>1.7069999999999994</v>
      </c>
      <c r="P255" s="49">
        <v>0.211</v>
      </c>
      <c r="Q255" s="49">
        <v>0.235</v>
      </c>
      <c r="R255" s="49">
        <v>0</v>
      </c>
      <c r="S255" s="50">
        <v>3.116999999999999</v>
      </c>
    </row>
    <row r="256" spans="1:19" s="51" customFormat="1" ht="13.5" customHeight="1">
      <c r="A256" s="46">
        <v>249</v>
      </c>
      <c r="B256" s="47" t="s">
        <v>95</v>
      </c>
      <c r="C256" s="48">
        <v>381</v>
      </c>
      <c r="D256" s="49">
        <v>0.22899999999999998</v>
      </c>
      <c r="E256" s="49">
        <v>0</v>
      </c>
      <c r="F256" s="49">
        <v>0</v>
      </c>
      <c r="G256" s="49">
        <v>0.098</v>
      </c>
      <c r="H256" s="49">
        <v>0.055</v>
      </c>
      <c r="I256" s="49">
        <v>0.043</v>
      </c>
      <c r="J256" s="49">
        <v>0</v>
      </c>
      <c r="K256" s="49">
        <v>0</v>
      </c>
      <c r="L256" s="49">
        <v>0</v>
      </c>
      <c r="M256" s="49">
        <v>0</v>
      </c>
      <c r="N256" s="49">
        <v>0.055</v>
      </c>
      <c r="O256" s="49">
        <v>1.8</v>
      </c>
      <c r="P256" s="49">
        <v>0.049</v>
      </c>
      <c r="Q256" s="49">
        <v>0.24</v>
      </c>
      <c r="R256" s="49">
        <v>0</v>
      </c>
      <c r="S256" s="50">
        <v>2.470999999999999</v>
      </c>
    </row>
    <row r="257" spans="1:19" s="51" customFormat="1" ht="13.5" customHeight="1">
      <c r="A257" s="46">
        <v>250</v>
      </c>
      <c r="B257" s="47" t="s">
        <v>95</v>
      </c>
      <c r="C257" s="48">
        <v>383</v>
      </c>
      <c r="D257" s="49">
        <v>0.459</v>
      </c>
      <c r="E257" s="49">
        <v>0</v>
      </c>
      <c r="F257" s="49">
        <v>0</v>
      </c>
      <c r="G257" s="49">
        <v>0.093</v>
      </c>
      <c r="H257" s="49">
        <v>0.052</v>
      </c>
      <c r="I257" s="49">
        <v>0.041</v>
      </c>
      <c r="J257" s="49">
        <v>0</v>
      </c>
      <c r="K257" s="49">
        <v>0</v>
      </c>
      <c r="L257" s="49">
        <v>0</v>
      </c>
      <c r="M257" s="49">
        <v>0</v>
      </c>
      <c r="N257" s="49">
        <v>0.052</v>
      </c>
      <c r="O257" s="49">
        <v>1.76</v>
      </c>
      <c r="P257" s="49">
        <v>0.107</v>
      </c>
      <c r="Q257" s="49">
        <v>0.238</v>
      </c>
      <c r="R257" s="49">
        <v>0</v>
      </c>
      <c r="S257" s="50">
        <v>2.709</v>
      </c>
    </row>
    <row r="258" spans="1:19" s="51" customFormat="1" ht="13.5" customHeight="1">
      <c r="A258" s="46">
        <v>251</v>
      </c>
      <c r="B258" s="47" t="s">
        <v>95</v>
      </c>
      <c r="C258" s="48">
        <v>389</v>
      </c>
      <c r="D258" s="49">
        <v>0.738</v>
      </c>
      <c r="E258" s="49">
        <v>0</v>
      </c>
      <c r="F258" s="49">
        <v>0</v>
      </c>
      <c r="G258" s="49">
        <v>0.062</v>
      </c>
      <c r="H258" s="49">
        <v>0.036</v>
      </c>
      <c r="I258" s="49">
        <v>0.026</v>
      </c>
      <c r="J258" s="49">
        <v>0</v>
      </c>
      <c r="K258" s="49">
        <v>0</v>
      </c>
      <c r="L258" s="49">
        <v>0</v>
      </c>
      <c r="M258" s="49">
        <v>0</v>
      </c>
      <c r="N258" s="49">
        <v>0.164</v>
      </c>
      <c r="O258" s="49">
        <v>1.5689999999999995</v>
      </c>
      <c r="P258" s="49">
        <v>0.186</v>
      </c>
      <c r="Q258" s="49">
        <v>0.387</v>
      </c>
      <c r="R258" s="49">
        <v>0</v>
      </c>
      <c r="S258" s="50">
        <v>3.1059999999999994</v>
      </c>
    </row>
    <row r="259" spans="1:19" s="51" customFormat="1" ht="13.5" customHeight="1">
      <c r="A259" s="46">
        <v>252</v>
      </c>
      <c r="B259" s="47" t="s">
        <v>95</v>
      </c>
      <c r="C259" s="48">
        <v>397</v>
      </c>
      <c r="D259" s="49">
        <v>0.486</v>
      </c>
      <c r="E259" s="49">
        <v>0</v>
      </c>
      <c r="F259" s="49">
        <v>0</v>
      </c>
      <c r="G259" s="49">
        <v>0.085</v>
      </c>
      <c r="H259" s="49">
        <v>0.044</v>
      </c>
      <c r="I259" s="49">
        <v>0.041</v>
      </c>
      <c r="J259" s="49">
        <v>0</v>
      </c>
      <c r="K259" s="49">
        <v>0</v>
      </c>
      <c r="L259" s="49">
        <v>0</v>
      </c>
      <c r="M259" s="49">
        <v>0</v>
      </c>
      <c r="N259" s="49">
        <v>0.17</v>
      </c>
      <c r="O259" s="49">
        <v>1.625</v>
      </c>
      <c r="P259" s="49">
        <v>0.116</v>
      </c>
      <c r="Q259" s="49">
        <v>0.24</v>
      </c>
      <c r="R259" s="49">
        <v>0</v>
      </c>
      <c r="S259" s="50">
        <v>2.7219999999999995</v>
      </c>
    </row>
    <row r="260" spans="1:19" s="51" customFormat="1" ht="13.5" customHeight="1">
      <c r="A260" s="46">
        <v>253</v>
      </c>
      <c r="B260" s="47" t="s">
        <v>95</v>
      </c>
      <c r="C260" s="48">
        <v>399</v>
      </c>
      <c r="D260" s="49">
        <v>0.93</v>
      </c>
      <c r="E260" s="49">
        <v>0</v>
      </c>
      <c r="F260" s="49">
        <v>0</v>
      </c>
      <c r="G260" s="49">
        <v>0.092</v>
      </c>
      <c r="H260" s="49">
        <v>0.052</v>
      </c>
      <c r="I260" s="49">
        <v>0.04</v>
      </c>
      <c r="J260" s="49">
        <v>0</v>
      </c>
      <c r="K260" s="49">
        <v>0</v>
      </c>
      <c r="L260" s="49">
        <v>0</v>
      </c>
      <c r="M260" s="49">
        <v>0</v>
      </c>
      <c r="N260" s="49">
        <v>0.139</v>
      </c>
      <c r="O260" s="49">
        <v>1.6579999999999997</v>
      </c>
      <c r="P260" s="49">
        <v>0.245</v>
      </c>
      <c r="Q260" s="49">
        <v>0.401</v>
      </c>
      <c r="R260" s="49">
        <v>0</v>
      </c>
      <c r="S260" s="50">
        <v>3.465</v>
      </c>
    </row>
    <row r="261" spans="1:19" s="51" customFormat="1" ht="13.5" customHeight="1">
      <c r="A261" s="46">
        <v>254</v>
      </c>
      <c r="B261" s="47" t="s">
        <v>95</v>
      </c>
      <c r="C261" s="48">
        <v>401</v>
      </c>
      <c r="D261" s="49">
        <v>0.063</v>
      </c>
      <c r="E261" s="49">
        <v>0</v>
      </c>
      <c r="F261" s="49">
        <v>0</v>
      </c>
      <c r="G261" s="49">
        <v>0.095</v>
      </c>
      <c r="H261" s="49">
        <v>0.053</v>
      </c>
      <c r="I261" s="49">
        <v>0.042</v>
      </c>
      <c r="J261" s="49">
        <v>0</v>
      </c>
      <c r="K261" s="49">
        <v>0</v>
      </c>
      <c r="L261" s="49">
        <v>0</v>
      </c>
      <c r="M261" s="49">
        <v>0</v>
      </c>
      <c r="N261" s="49">
        <v>0.174</v>
      </c>
      <c r="O261" s="49">
        <v>2.230999999999999</v>
      </c>
      <c r="P261" s="49">
        <v>0.011</v>
      </c>
      <c r="Q261" s="49">
        <v>0.383</v>
      </c>
      <c r="R261" s="49">
        <v>0</v>
      </c>
      <c r="S261" s="50">
        <v>2.956999999999999</v>
      </c>
    </row>
    <row r="262" spans="1:19" s="51" customFormat="1" ht="13.5" customHeight="1">
      <c r="A262" s="46">
        <v>255</v>
      </c>
      <c r="B262" s="47" t="s">
        <v>95</v>
      </c>
      <c r="C262" s="48">
        <v>403</v>
      </c>
      <c r="D262" s="49">
        <v>0</v>
      </c>
      <c r="E262" s="49">
        <v>0</v>
      </c>
      <c r="F262" s="49">
        <v>0</v>
      </c>
      <c r="G262" s="49">
        <v>0</v>
      </c>
      <c r="H262" s="49">
        <v>0</v>
      </c>
      <c r="I262" s="49">
        <v>0</v>
      </c>
      <c r="J262" s="49">
        <v>0</v>
      </c>
      <c r="K262" s="49">
        <v>0</v>
      </c>
      <c r="L262" s="49">
        <v>0</v>
      </c>
      <c r="M262" s="49">
        <v>0</v>
      </c>
      <c r="N262" s="49">
        <v>0.348</v>
      </c>
      <c r="O262" s="49">
        <v>0</v>
      </c>
      <c r="P262" s="49">
        <v>0</v>
      </c>
      <c r="Q262" s="49">
        <v>0</v>
      </c>
      <c r="R262" s="49">
        <v>0</v>
      </c>
      <c r="S262" s="50">
        <v>0.348</v>
      </c>
    </row>
    <row r="263" spans="1:19" s="51" customFormat="1" ht="13.5" customHeight="1">
      <c r="A263" s="46">
        <v>256</v>
      </c>
      <c r="B263" s="47" t="s">
        <v>95</v>
      </c>
      <c r="C263" s="48">
        <v>418</v>
      </c>
      <c r="D263" s="49">
        <v>0.357</v>
      </c>
      <c r="E263" s="49">
        <v>0.091</v>
      </c>
      <c r="F263" s="49">
        <v>0.002</v>
      </c>
      <c r="G263" s="49">
        <v>0.257</v>
      </c>
      <c r="H263" s="49">
        <v>0.044</v>
      </c>
      <c r="I263" s="49">
        <v>0.037</v>
      </c>
      <c r="J263" s="49">
        <v>0</v>
      </c>
      <c r="K263" s="49">
        <v>0.176</v>
      </c>
      <c r="L263" s="49">
        <v>0.003</v>
      </c>
      <c r="M263" s="49">
        <v>0.004</v>
      </c>
      <c r="N263" s="49">
        <v>0.048</v>
      </c>
      <c r="O263" s="49">
        <v>2.3</v>
      </c>
      <c r="P263" s="49">
        <v>0.096</v>
      </c>
      <c r="Q263" s="49">
        <v>0.124</v>
      </c>
      <c r="R263" s="49">
        <v>0</v>
      </c>
      <c r="S263" s="50">
        <v>3.282</v>
      </c>
    </row>
    <row r="264" spans="1:19" s="51" customFormat="1" ht="13.5" customHeight="1">
      <c r="A264" s="46">
        <v>257</v>
      </c>
      <c r="B264" s="47" t="s">
        <v>95</v>
      </c>
      <c r="C264" s="48">
        <v>420</v>
      </c>
      <c r="D264" s="49">
        <v>0.345</v>
      </c>
      <c r="E264" s="49">
        <v>0.091</v>
      </c>
      <c r="F264" s="49">
        <v>0.002</v>
      </c>
      <c r="G264" s="49">
        <v>0.277</v>
      </c>
      <c r="H264" s="49">
        <v>0.043</v>
      </c>
      <c r="I264" s="49">
        <v>0.037</v>
      </c>
      <c r="J264" s="49">
        <v>0</v>
      </c>
      <c r="K264" s="49">
        <v>0.197</v>
      </c>
      <c r="L264" s="49">
        <v>0.003</v>
      </c>
      <c r="M264" s="49">
        <v>0.004</v>
      </c>
      <c r="N264" s="49">
        <v>0.048</v>
      </c>
      <c r="O264" s="49">
        <v>2.394</v>
      </c>
      <c r="P264" s="49">
        <v>0.093</v>
      </c>
      <c r="Q264" s="49">
        <v>0.142</v>
      </c>
      <c r="R264" s="49">
        <v>0</v>
      </c>
      <c r="S264" s="50">
        <v>3.399</v>
      </c>
    </row>
    <row r="265" spans="1:19" s="51" customFormat="1" ht="13.5" customHeight="1">
      <c r="A265" s="46">
        <v>258</v>
      </c>
      <c r="B265" s="47" t="s">
        <v>95</v>
      </c>
      <c r="C265" s="48">
        <v>422</v>
      </c>
      <c r="D265" s="49">
        <v>0.677</v>
      </c>
      <c r="E265" s="49">
        <v>0.1</v>
      </c>
      <c r="F265" s="49">
        <v>0.002</v>
      </c>
      <c r="G265" s="49">
        <v>0.247</v>
      </c>
      <c r="H265" s="49">
        <v>0.036</v>
      </c>
      <c r="I265" s="49">
        <v>0.033</v>
      </c>
      <c r="J265" s="49">
        <v>0</v>
      </c>
      <c r="K265" s="49">
        <v>0.178</v>
      </c>
      <c r="L265" s="49">
        <v>0.003</v>
      </c>
      <c r="M265" s="49">
        <v>0.004</v>
      </c>
      <c r="N265" s="49">
        <v>0.056</v>
      </c>
      <c r="O265" s="49">
        <v>2.1009999999999995</v>
      </c>
      <c r="P265" s="49">
        <v>0.188</v>
      </c>
      <c r="Q265" s="49">
        <v>0.126</v>
      </c>
      <c r="R265" s="49">
        <v>0</v>
      </c>
      <c r="S265" s="50">
        <v>3.5039999999999996</v>
      </c>
    </row>
    <row r="266" spans="1:19" s="51" customFormat="1" ht="13.5" customHeight="1">
      <c r="A266" s="46">
        <v>259</v>
      </c>
      <c r="B266" s="47" t="s">
        <v>95</v>
      </c>
      <c r="C266" s="48">
        <v>426</v>
      </c>
      <c r="D266" s="49">
        <v>0.233</v>
      </c>
      <c r="E266" s="49">
        <v>0</v>
      </c>
      <c r="F266" s="49">
        <v>0</v>
      </c>
      <c r="G266" s="49">
        <v>0.32399999999999995</v>
      </c>
      <c r="H266" s="49">
        <v>0.036</v>
      </c>
      <c r="I266" s="49">
        <v>0.049</v>
      </c>
      <c r="J266" s="49">
        <v>0</v>
      </c>
      <c r="K266" s="49">
        <v>0.239</v>
      </c>
      <c r="L266" s="49">
        <v>0</v>
      </c>
      <c r="M266" s="49">
        <v>0</v>
      </c>
      <c r="N266" s="49">
        <v>0.05</v>
      </c>
      <c r="O266" s="49">
        <v>2.1389999999999993</v>
      </c>
      <c r="P266" s="49">
        <v>0.055</v>
      </c>
      <c r="Q266" s="49">
        <v>0.239</v>
      </c>
      <c r="R266" s="49">
        <v>0</v>
      </c>
      <c r="S266" s="50">
        <v>3.04</v>
      </c>
    </row>
    <row r="267" spans="1:19" s="51" customFormat="1" ht="13.5" customHeight="1">
      <c r="A267" s="46">
        <v>260</v>
      </c>
      <c r="B267" s="47" t="s">
        <v>95</v>
      </c>
      <c r="C267" s="48">
        <v>428</v>
      </c>
      <c r="D267" s="49">
        <v>0.198</v>
      </c>
      <c r="E267" s="49">
        <v>0</v>
      </c>
      <c r="F267" s="49">
        <v>0</v>
      </c>
      <c r="G267" s="49">
        <v>0.324</v>
      </c>
      <c r="H267" s="49">
        <v>0.035</v>
      </c>
      <c r="I267" s="49">
        <v>0.047</v>
      </c>
      <c r="J267" s="49">
        <v>0</v>
      </c>
      <c r="K267" s="49">
        <v>0.242</v>
      </c>
      <c r="L267" s="49">
        <v>0</v>
      </c>
      <c r="M267" s="49">
        <v>0</v>
      </c>
      <c r="N267" s="49">
        <v>0.049</v>
      </c>
      <c r="O267" s="49">
        <v>2.0929999999999995</v>
      </c>
      <c r="P267" s="49">
        <v>0.046</v>
      </c>
      <c r="Q267" s="49">
        <v>0.23</v>
      </c>
      <c r="R267" s="49">
        <v>0</v>
      </c>
      <c r="S267" s="50">
        <v>2.94</v>
      </c>
    </row>
    <row r="268" spans="1:19" s="51" customFormat="1" ht="13.5" customHeight="1">
      <c r="A268" s="46">
        <v>261</v>
      </c>
      <c r="B268" s="47" t="s">
        <v>95</v>
      </c>
      <c r="C268" s="48">
        <v>434</v>
      </c>
      <c r="D268" s="49">
        <v>0.47400000000000003</v>
      </c>
      <c r="E268" s="49">
        <v>0.14</v>
      </c>
      <c r="F268" s="49">
        <v>0.004</v>
      </c>
      <c r="G268" s="49">
        <v>0.14600000000000002</v>
      </c>
      <c r="H268" s="49">
        <v>0.055</v>
      </c>
      <c r="I268" s="49">
        <v>0.048</v>
      </c>
      <c r="J268" s="49">
        <v>0.006</v>
      </c>
      <c r="K268" s="49">
        <v>0.037</v>
      </c>
      <c r="L268" s="49">
        <v>0.004</v>
      </c>
      <c r="M268" s="49">
        <v>0.004</v>
      </c>
      <c r="N268" s="49">
        <v>0.03</v>
      </c>
      <c r="O268" s="49">
        <v>2.11</v>
      </c>
      <c r="P268" s="49">
        <v>0.127</v>
      </c>
      <c r="Q268" s="49">
        <v>0.19</v>
      </c>
      <c r="R268" s="49">
        <v>0</v>
      </c>
      <c r="S268" s="50">
        <v>3.2289999999999996</v>
      </c>
    </row>
    <row r="269" spans="1:19" s="51" customFormat="1" ht="13.5" customHeight="1">
      <c r="A269" s="46">
        <v>262</v>
      </c>
      <c r="B269" s="47" t="s">
        <v>95</v>
      </c>
      <c r="C269" s="48">
        <v>446</v>
      </c>
      <c r="D269" s="49">
        <v>0.27</v>
      </c>
      <c r="E269" s="49">
        <v>0</v>
      </c>
      <c r="F269" s="49">
        <v>0</v>
      </c>
      <c r="G269" s="49">
        <v>0.14100000000000001</v>
      </c>
      <c r="H269" s="49">
        <v>0.099</v>
      </c>
      <c r="I269" s="49">
        <v>0.042</v>
      </c>
      <c r="J269" s="49">
        <v>0</v>
      </c>
      <c r="K269" s="49">
        <v>0</v>
      </c>
      <c r="L269" s="49">
        <v>0</v>
      </c>
      <c r="M269" s="49">
        <v>0</v>
      </c>
      <c r="N269" s="49">
        <v>0.056</v>
      </c>
      <c r="O269" s="49">
        <v>2.0289999999999995</v>
      </c>
      <c r="P269" s="49">
        <v>0.062</v>
      </c>
      <c r="Q269" s="49">
        <v>0.365</v>
      </c>
      <c r="R269" s="49">
        <v>0</v>
      </c>
      <c r="S269" s="50">
        <v>2.922999999999999</v>
      </c>
    </row>
    <row r="270" spans="1:19" s="51" customFormat="1" ht="13.5" customHeight="1">
      <c r="A270" s="46">
        <v>263</v>
      </c>
      <c r="B270" s="47" t="s">
        <v>95</v>
      </c>
      <c r="C270" s="48">
        <v>448</v>
      </c>
      <c r="D270" s="49">
        <v>0</v>
      </c>
      <c r="E270" s="49">
        <v>0</v>
      </c>
      <c r="F270" s="49">
        <v>0</v>
      </c>
      <c r="G270" s="49">
        <v>0</v>
      </c>
      <c r="H270" s="49">
        <v>0</v>
      </c>
      <c r="I270" s="49">
        <v>0</v>
      </c>
      <c r="J270" s="49">
        <v>0</v>
      </c>
      <c r="K270" s="49">
        <v>0</v>
      </c>
      <c r="L270" s="49">
        <v>0</v>
      </c>
      <c r="M270" s="49">
        <v>0</v>
      </c>
      <c r="N270" s="49">
        <v>0.348</v>
      </c>
      <c r="O270" s="49">
        <v>0</v>
      </c>
      <c r="P270" s="49">
        <v>0</v>
      </c>
      <c r="Q270" s="49">
        <v>0</v>
      </c>
      <c r="R270" s="49">
        <v>0</v>
      </c>
      <c r="S270" s="50">
        <v>0.348</v>
      </c>
    </row>
    <row r="271" spans="1:19" s="51" customFormat="1" ht="13.5" customHeight="1">
      <c r="A271" s="46">
        <v>264</v>
      </c>
      <c r="B271" s="47" t="s">
        <v>95</v>
      </c>
      <c r="C271" s="48">
        <v>450</v>
      </c>
      <c r="D271" s="49">
        <v>0</v>
      </c>
      <c r="E271" s="49">
        <v>0</v>
      </c>
      <c r="F271" s="49">
        <v>0</v>
      </c>
      <c r="G271" s="49">
        <v>0</v>
      </c>
      <c r="H271" s="49">
        <v>0</v>
      </c>
      <c r="I271" s="49">
        <v>0</v>
      </c>
      <c r="J271" s="49">
        <v>0</v>
      </c>
      <c r="K271" s="49">
        <v>0</v>
      </c>
      <c r="L271" s="49">
        <v>0</v>
      </c>
      <c r="M271" s="49">
        <v>0</v>
      </c>
      <c r="N271" s="49">
        <v>0.349</v>
      </c>
      <c r="O271" s="49">
        <v>0</v>
      </c>
      <c r="P271" s="49">
        <v>0</v>
      </c>
      <c r="Q271" s="49">
        <v>0</v>
      </c>
      <c r="R271" s="49">
        <v>0</v>
      </c>
      <c r="S271" s="50">
        <v>0.349</v>
      </c>
    </row>
    <row r="272" spans="1:19" s="51" customFormat="1" ht="13.5" customHeight="1">
      <c r="A272" s="46">
        <v>265</v>
      </c>
      <c r="B272" s="47" t="s">
        <v>95</v>
      </c>
      <c r="C272" s="48" t="s">
        <v>161</v>
      </c>
      <c r="D272" s="49">
        <v>0.20900000000000002</v>
      </c>
      <c r="E272" s="49">
        <v>0.102</v>
      </c>
      <c r="F272" s="49">
        <v>0.003</v>
      </c>
      <c r="G272" s="49">
        <v>0.20700000000000002</v>
      </c>
      <c r="H272" s="49">
        <v>0.035</v>
      </c>
      <c r="I272" s="49">
        <v>0.037</v>
      </c>
      <c r="J272" s="49">
        <v>0</v>
      </c>
      <c r="K272" s="49">
        <v>0.135</v>
      </c>
      <c r="L272" s="49">
        <v>0.002</v>
      </c>
      <c r="M272" s="49">
        <v>0.002</v>
      </c>
      <c r="N272" s="49">
        <v>0.028</v>
      </c>
      <c r="O272" s="49">
        <v>1.5369999999999995</v>
      </c>
      <c r="P272" s="49">
        <v>0.048</v>
      </c>
      <c r="Q272" s="49">
        <v>0.146</v>
      </c>
      <c r="R272" s="49">
        <v>0</v>
      </c>
      <c r="S272" s="50">
        <v>2.2839999999999994</v>
      </c>
    </row>
    <row r="273" spans="1:19" s="51" customFormat="1" ht="13.5" customHeight="1">
      <c r="A273" s="46">
        <v>266</v>
      </c>
      <c r="B273" s="47" t="s">
        <v>162</v>
      </c>
      <c r="C273" s="48">
        <v>68</v>
      </c>
      <c r="D273" s="49">
        <v>0</v>
      </c>
      <c r="E273" s="49">
        <v>0</v>
      </c>
      <c r="F273" s="49">
        <v>0</v>
      </c>
      <c r="G273" s="49">
        <v>0</v>
      </c>
      <c r="H273" s="49">
        <v>0</v>
      </c>
      <c r="I273" s="49">
        <v>0</v>
      </c>
      <c r="J273" s="49">
        <v>0</v>
      </c>
      <c r="K273" s="49">
        <v>0</v>
      </c>
      <c r="L273" s="49">
        <v>0</v>
      </c>
      <c r="M273" s="49">
        <v>0</v>
      </c>
      <c r="N273" s="49">
        <v>0.346</v>
      </c>
      <c r="O273" s="49">
        <v>0</v>
      </c>
      <c r="P273" s="49">
        <v>0</v>
      </c>
      <c r="Q273" s="49">
        <v>0</v>
      </c>
      <c r="R273" s="49">
        <v>0</v>
      </c>
      <c r="S273" s="50">
        <v>0.346</v>
      </c>
    </row>
    <row r="274" spans="1:19" s="51" customFormat="1" ht="13.5" customHeight="1">
      <c r="A274" s="46">
        <v>267</v>
      </c>
      <c r="B274" s="47" t="s">
        <v>163</v>
      </c>
      <c r="C274" s="48">
        <v>37</v>
      </c>
      <c r="D274" s="49">
        <v>0</v>
      </c>
      <c r="E274" s="49">
        <v>0</v>
      </c>
      <c r="F274" s="49">
        <v>0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0.347</v>
      </c>
      <c r="O274" s="49">
        <v>0</v>
      </c>
      <c r="P274" s="49">
        <v>0</v>
      </c>
      <c r="Q274" s="49">
        <v>0</v>
      </c>
      <c r="R274" s="49">
        <v>0</v>
      </c>
      <c r="S274" s="50">
        <v>0.347</v>
      </c>
    </row>
    <row r="275" spans="1:19" s="51" customFormat="1" ht="13.5" customHeight="1">
      <c r="A275" s="46">
        <v>268</v>
      </c>
      <c r="B275" s="47" t="s">
        <v>164</v>
      </c>
      <c r="C275" s="48">
        <v>32</v>
      </c>
      <c r="D275" s="49">
        <v>0</v>
      </c>
      <c r="E275" s="49">
        <v>0</v>
      </c>
      <c r="F275" s="49">
        <v>0</v>
      </c>
      <c r="G275" s="49">
        <v>0</v>
      </c>
      <c r="H275" s="49">
        <v>0</v>
      </c>
      <c r="I275" s="49">
        <v>0</v>
      </c>
      <c r="J275" s="49">
        <v>0</v>
      </c>
      <c r="K275" s="49">
        <v>0</v>
      </c>
      <c r="L275" s="49">
        <v>0</v>
      </c>
      <c r="M275" s="49">
        <v>0</v>
      </c>
      <c r="N275" s="49">
        <v>0.349</v>
      </c>
      <c r="O275" s="49">
        <v>0</v>
      </c>
      <c r="P275" s="49">
        <v>0</v>
      </c>
      <c r="Q275" s="49">
        <v>0</v>
      </c>
      <c r="R275" s="49">
        <v>0</v>
      </c>
      <c r="S275" s="50">
        <v>0.349</v>
      </c>
    </row>
    <row r="276" spans="1:19" s="51" customFormat="1" ht="13.5" customHeight="1">
      <c r="A276" s="46">
        <v>269</v>
      </c>
      <c r="B276" s="47" t="s">
        <v>164</v>
      </c>
      <c r="C276" s="48">
        <v>40</v>
      </c>
      <c r="D276" s="49">
        <v>0.703</v>
      </c>
      <c r="E276" s="49">
        <v>0</v>
      </c>
      <c r="F276" s="49">
        <v>0</v>
      </c>
      <c r="G276" s="49">
        <v>0.125</v>
      </c>
      <c r="H276" s="49">
        <v>0.076</v>
      </c>
      <c r="I276" s="49">
        <v>0.049</v>
      </c>
      <c r="J276" s="49">
        <v>0</v>
      </c>
      <c r="K276" s="49">
        <v>0</v>
      </c>
      <c r="L276" s="49">
        <v>0</v>
      </c>
      <c r="M276" s="49">
        <v>0</v>
      </c>
      <c r="N276" s="49">
        <v>0.14400000000000002</v>
      </c>
      <c r="O276" s="49">
        <v>1.5979999999999992</v>
      </c>
      <c r="P276" s="49">
        <v>0.176</v>
      </c>
      <c r="Q276" s="49">
        <v>0.223</v>
      </c>
      <c r="R276" s="49">
        <v>0</v>
      </c>
      <c r="S276" s="50">
        <v>2.9689999999999994</v>
      </c>
    </row>
    <row r="277" spans="1:19" s="51" customFormat="1" ht="13.5" customHeight="1">
      <c r="A277" s="46">
        <v>270</v>
      </c>
      <c r="B277" s="47" t="s">
        <v>164</v>
      </c>
      <c r="C277" s="48">
        <v>42</v>
      </c>
      <c r="D277" s="49">
        <v>0.5740000000000001</v>
      </c>
      <c r="E277" s="49">
        <v>0</v>
      </c>
      <c r="F277" s="49">
        <v>0</v>
      </c>
      <c r="G277" s="49">
        <v>0.128</v>
      </c>
      <c r="H277" s="49">
        <v>0.078</v>
      </c>
      <c r="I277" s="49">
        <v>0.05</v>
      </c>
      <c r="J277" s="49">
        <v>0</v>
      </c>
      <c r="K277" s="49">
        <v>0</v>
      </c>
      <c r="L277" s="49">
        <v>0</v>
      </c>
      <c r="M277" s="49">
        <v>0</v>
      </c>
      <c r="N277" s="49">
        <v>0.147</v>
      </c>
      <c r="O277" s="49">
        <v>1.6129999999999995</v>
      </c>
      <c r="P277" s="49">
        <v>0.14</v>
      </c>
      <c r="Q277" s="49">
        <v>0.121</v>
      </c>
      <c r="R277" s="49">
        <v>0</v>
      </c>
      <c r="S277" s="50">
        <v>2.723</v>
      </c>
    </row>
    <row r="278" spans="1:19" s="51" customFormat="1" ht="13.5" customHeight="1">
      <c r="A278" s="46">
        <v>271</v>
      </c>
      <c r="B278" s="47" t="s">
        <v>164</v>
      </c>
      <c r="C278" s="48">
        <v>49</v>
      </c>
      <c r="D278" s="49">
        <v>0.59</v>
      </c>
      <c r="E278" s="49">
        <v>0</v>
      </c>
      <c r="F278" s="49">
        <v>0</v>
      </c>
      <c r="G278" s="49">
        <v>0.131</v>
      </c>
      <c r="H278" s="49">
        <v>0.08</v>
      </c>
      <c r="I278" s="49">
        <v>0.051</v>
      </c>
      <c r="J278" s="49">
        <v>0</v>
      </c>
      <c r="K278" s="49">
        <v>0</v>
      </c>
      <c r="L278" s="49">
        <v>0</v>
      </c>
      <c r="M278" s="49">
        <v>0</v>
      </c>
      <c r="N278" s="49">
        <v>0.151</v>
      </c>
      <c r="O278" s="49">
        <v>1.665</v>
      </c>
      <c r="P278" s="49">
        <v>0.146</v>
      </c>
      <c r="Q278" s="49">
        <v>0.171</v>
      </c>
      <c r="R278" s="49">
        <v>0</v>
      </c>
      <c r="S278" s="50">
        <v>2.853999999999999</v>
      </c>
    </row>
    <row r="279" spans="1:19" s="51" customFormat="1" ht="13.5" customHeight="1">
      <c r="A279" s="46">
        <v>272</v>
      </c>
      <c r="B279" s="47" t="s">
        <v>164</v>
      </c>
      <c r="C279" s="48">
        <v>51</v>
      </c>
      <c r="D279" s="49">
        <v>0.575</v>
      </c>
      <c r="E279" s="49">
        <v>0</v>
      </c>
      <c r="F279" s="49">
        <v>0</v>
      </c>
      <c r="G279" s="49">
        <v>0.128</v>
      </c>
      <c r="H279" s="49">
        <v>0.078</v>
      </c>
      <c r="I279" s="49">
        <v>0.05</v>
      </c>
      <c r="J279" s="49">
        <v>0</v>
      </c>
      <c r="K279" s="49">
        <v>0</v>
      </c>
      <c r="L279" s="49">
        <v>0</v>
      </c>
      <c r="M279" s="49">
        <v>0</v>
      </c>
      <c r="N279" s="49">
        <v>0.148</v>
      </c>
      <c r="O279" s="49">
        <v>1.6169999999999995</v>
      </c>
      <c r="P279" s="49">
        <v>0.14</v>
      </c>
      <c r="Q279" s="49">
        <v>0.146</v>
      </c>
      <c r="R279" s="49">
        <v>0</v>
      </c>
      <c r="S279" s="50">
        <v>2.7539999999999996</v>
      </c>
    </row>
    <row r="280" spans="1:19" s="51" customFormat="1" ht="13.5" customHeight="1">
      <c r="A280" s="46">
        <v>273</v>
      </c>
      <c r="B280" s="47" t="s">
        <v>164</v>
      </c>
      <c r="C280" s="48">
        <v>53</v>
      </c>
      <c r="D280" s="49">
        <v>0.578</v>
      </c>
      <c r="E280" s="49">
        <v>0</v>
      </c>
      <c r="F280" s="49">
        <v>0</v>
      </c>
      <c r="G280" s="49">
        <v>0.128</v>
      </c>
      <c r="H280" s="49">
        <v>0.078</v>
      </c>
      <c r="I280" s="49">
        <v>0.05</v>
      </c>
      <c r="J280" s="49">
        <v>0</v>
      </c>
      <c r="K280" s="49">
        <v>0</v>
      </c>
      <c r="L280" s="49">
        <v>0</v>
      </c>
      <c r="M280" s="49">
        <v>0</v>
      </c>
      <c r="N280" s="49">
        <v>0.148</v>
      </c>
      <c r="O280" s="49">
        <v>1.6229999999999996</v>
      </c>
      <c r="P280" s="49">
        <v>0.141</v>
      </c>
      <c r="Q280" s="49">
        <v>0.205</v>
      </c>
      <c r="R280" s="49">
        <v>0</v>
      </c>
      <c r="S280" s="50">
        <v>2.8229999999999995</v>
      </c>
    </row>
    <row r="281" spans="1:19" s="51" customFormat="1" ht="13.5" customHeight="1">
      <c r="A281" s="46">
        <v>274</v>
      </c>
      <c r="B281" s="47" t="s">
        <v>165</v>
      </c>
      <c r="C281" s="48">
        <v>2</v>
      </c>
      <c r="D281" s="49">
        <v>0</v>
      </c>
      <c r="E281" s="49">
        <v>0</v>
      </c>
      <c r="F281" s="49">
        <v>0</v>
      </c>
      <c r="G281" s="49">
        <v>0</v>
      </c>
      <c r="H281" s="49">
        <v>0</v>
      </c>
      <c r="I281" s="49">
        <v>0</v>
      </c>
      <c r="J281" s="49">
        <v>0</v>
      </c>
      <c r="K281" s="49">
        <v>0</v>
      </c>
      <c r="L281" s="49">
        <v>0</v>
      </c>
      <c r="M281" s="49">
        <v>0</v>
      </c>
      <c r="N281" s="49">
        <v>0.347</v>
      </c>
      <c r="O281" s="49">
        <v>0</v>
      </c>
      <c r="P281" s="49">
        <v>0</v>
      </c>
      <c r="Q281" s="49">
        <v>0</v>
      </c>
      <c r="R281" s="49">
        <v>0</v>
      </c>
      <c r="S281" s="50">
        <v>0.347</v>
      </c>
    </row>
    <row r="282" spans="1:19" s="51" customFormat="1" ht="13.5" customHeight="1">
      <c r="A282" s="46">
        <v>275</v>
      </c>
      <c r="B282" s="52" t="s">
        <v>166</v>
      </c>
      <c r="C282" s="48">
        <v>18</v>
      </c>
      <c r="D282" s="49">
        <v>0.08</v>
      </c>
      <c r="E282" s="49">
        <v>0</v>
      </c>
      <c r="F282" s="49">
        <v>0</v>
      </c>
      <c r="G282" s="49">
        <v>0</v>
      </c>
      <c r="H282" s="49">
        <v>0</v>
      </c>
      <c r="I282" s="49">
        <v>0</v>
      </c>
      <c r="J282" s="49">
        <v>0</v>
      </c>
      <c r="K282" s="49">
        <v>0</v>
      </c>
      <c r="L282" s="49">
        <v>0</v>
      </c>
      <c r="M282" s="49">
        <v>0</v>
      </c>
      <c r="N282" s="49">
        <v>0.202</v>
      </c>
      <c r="O282" s="49">
        <v>1.775</v>
      </c>
      <c r="P282" s="49">
        <v>0.015</v>
      </c>
      <c r="Q282" s="49">
        <v>0.217</v>
      </c>
      <c r="R282" s="49">
        <v>0</v>
      </c>
      <c r="S282" s="50">
        <v>2.2890000000000006</v>
      </c>
    </row>
    <row r="283" spans="1:19" s="51" customFormat="1" ht="13.5" customHeight="1">
      <c r="A283" s="46">
        <v>276</v>
      </c>
      <c r="B283" s="52" t="s">
        <v>166</v>
      </c>
      <c r="C283" s="48">
        <v>19</v>
      </c>
      <c r="D283" s="49">
        <v>0</v>
      </c>
      <c r="E283" s="49">
        <v>0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0.348</v>
      </c>
      <c r="O283" s="49">
        <v>0</v>
      </c>
      <c r="P283" s="49">
        <v>0</v>
      </c>
      <c r="Q283" s="49">
        <v>0</v>
      </c>
      <c r="R283" s="49">
        <v>0</v>
      </c>
      <c r="S283" s="50">
        <v>0.348</v>
      </c>
    </row>
    <row r="284" spans="1:19" s="51" customFormat="1" ht="13.5" customHeight="1">
      <c r="A284" s="46">
        <v>277</v>
      </c>
      <c r="B284" s="52" t="s">
        <v>167</v>
      </c>
      <c r="C284" s="48">
        <v>5</v>
      </c>
      <c r="D284" s="49">
        <v>0</v>
      </c>
      <c r="E284" s="49">
        <v>0</v>
      </c>
      <c r="F284" s="49">
        <v>0</v>
      </c>
      <c r="G284" s="49">
        <v>0</v>
      </c>
      <c r="H284" s="49">
        <v>0</v>
      </c>
      <c r="I284" s="49">
        <v>0</v>
      </c>
      <c r="J284" s="49">
        <v>0</v>
      </c>
      <c r="K284" s="49">
        <v>0</v>
      </c>
      <c r="L284" s="49">
        <v>0</v>
      </c>
      <c r="M284" s="49">
        <v>0</v>
      </c>
      <c r="N284" s="49">
        <v>0.347</v>
      </c>
      <c r="O284" s="49">
        <v>0</v>
      </c>
      <c r="P284" s="49">
        <v>0</v>
      </c>
      <c r="Q284" s="49">
        <v>0</v>
      </c>
      <c r="R284" s="49">
        <v>0</v>
      </c>
      <c r="S284" s="50">
        <v>0.347</v>
      </c>
    </row>
    <row r="285" spans="1:19" s="51" customFormat="1" ht="13.5" customHeight="1">
      <c r="A285" s="46">
        <v>278</v>
      </c>
      <c r="B285" s="52" t="s">
        <v>167</v>
      </c>
      <c r="C285" s="48">
        <v>6</v>
      </c>
      <c r="D285" s="49">
        <v>0</v>
      </c>
      <c r="E285" s="49">
        <v>0</v>
      </c>
      <c r="F285" s="49">
        <v>0</v>
      </c>
      <c r="G285" s="49">
        <v>0</v>
      </c>
      <c r="H285" s="49">
        <v>0</v>
      </c>
      <c r="I285" s="49">
        <v>0</v>
      </c>
      <c r="J285" s="49">
        <v>0</v>
      </c>
      <c r="K285" s="49">
        <v>0</v>
      </c>
      <c r="L285" s="49">
        <v>0</v>
      </c>
      <c r="M285" s="49">
        <v>0</v>
      </c>
      <c r="N285" s="49">
        <v>0.349</v>
      </c>
      <c r="O285" s="49">
        <v>0</v>
      </c>
      <c r="P285" s="49">
        <v>0</v>
      </c>
      <c r="Q285" s="49">
        <v>0</v>
      </c>
      <c r="R285" s="49">
        <v>0</v>
      </c>
      <c r="S285" s="50">
        <v>0.349</v>
      </c>
    </row>
    <row r="286" spans="1:19" s="51" customFormat="1" ht="13.5" customHeight="1">
      <c r="A286" s="46">
        <v>279</v>
      </c>
      <c r="B286" s="47" t="s">
        <v>168</v>
      </c>
      <c r="C286" s="48">
        <v>151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0.348</v>
      </c>
      <c r="O286" s="49">
        <v>0</v>
      </c>
      <c r="P286" s="49">
        <v>0</v>
      </c>
      <c r="Q286" s="49">
        <v>0</v>
      </c>
      <c r="R286" s="49">
        <v>0</v>
      </c>
      <c r="S286" s="50">
        <v>0.348</v>
      </c>
    </row>
  </sheetData>
  <sheetProtection/>
  <mergeCells count="17">
    <mergeCell ref="P3:P5"/>
    <mergeCell ref="Q3:Q5"/>
    <mergeCell ref="R3:R5"/>
    <mergeCell ref="S3:S5"/>
    <mergeCell ref="G4:G5"/>
    <mergeCell ref="H4:K4"/>
    <mergeCell ref="G3:K3"/>
    <mergeCell ref="L3:L5"/>
    <mergeCell ref="M3:M5"/>
    <mergeCell ref="N3:N5"/>
    <mergeCell ref="O3:O5"/>
    <mergeCell ref="F3:F5"/>
    <mergeCell ref="A3:A5"/>
    <mergeCell ref="B3:B5"/>
    <mergeCell ref="C3:C5"/>
    <mergeCell ref="D3:D5"/>
    <mergeCell ref="E3:E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W24"/>
  <sheetViews>
    <sheetView zoomScalePageLayoutView="0" workbookViewId="0" topLeftCell="A1">
      <selection activeCell="DS4" sqref="DS4:DW24"/>
    </sheetView>
  </sheetViews>
  <sheetFormatPr defaultColWidth="9.00390625" defaultRowHeight="15.75"/>
  <cols>
    <col min="1" max="1" width="2.375" style="0" bestFit="1" customWidth="1"/>
    <col min="2" max="2" width="41.875" style="0" bestFit="1" customWidth="1"/>
  </cols>
  <sheetData>
    <row r="1" spans="9:28" ht="17.25">
      <c r="I1" s="133" t="s">
        <v>301</v>
      </c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</row>
    <row r="2" spans="9:28" ht="17.25">
      <c r="I2" s="133" t="s">
        <v>302</v>
      </c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</row>
    <row r="3" spans="9:28" ht="15.75" thickBot="1"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</row>
    <row r="4" spans="1:127" ht="55.5" customHeight="1" thickBot="1">
      <c r="A4" s="120"/>
      <c r="B4" s="121"/>
      <c r="C4" s="121" t="s">
        <v>254</v>
      </c>
      <c r="D4" s="121" t="s">
        <v>255</v>
      </c>
      <c r="E4" s="121" t="s">
        <v>256</v>
      </c>
      <c r="F4" s="121" t="s">
        <v>257</v>
      </c>
      <c r="G4" s="121" t="s">
        <v>258</v>
      </c>
      <c r="H4" s="121" t="s">
        <v>259</v>
      </c>
      <c r="I4" s="121" t="s">
        <v>260</v>
      </c>
      <c r="J4" s="121" t="s">
        <v>261</v>
      </c>
      <c r="K4" s="121" t="s">
        <v>262</v>
      </c>
      <c r="L4" s="121" t="s">
        <v>263</v>
      </c>
      <c r="M4" s="121" t="s">
        <v>264</v>
      </c>
      <c r="N4" s="121" t="s">
        <v>279</v>
      </c>
      <c r="O4" s="121" t="s">
        <v>280</v>
      </c>
      <c r="P4" s="121" t="s">
        <v>281</v>
      </c>
      <c r="Q4" s="121" t="s">
        <v>282</v>
      </c>
      <c r="R4" s="121" t="s">
        <v>283</v>
      </c>
      <c r="S4" s="121" t="s">
        <v>284</v>
      </c>
      <c r="T4" s="121" t="s">
        <v>285</v>
      </c>
      <c r="U4" s="121" t="s">
        <v>286</v>
      </c>
      <c r="V4" s="121" t="s">
        <v>287</v>
      </c>
      <c r="W4" s="121" t="s">
        <v>288</v>
      </c>
      <c r="X4" s="121" t="s">
        <v>289</v>
      </c>
      <c r="Y4" s="121" t="s">
        <v>290</v>
      </c>
      <c r="Z4" s="121" t="s">
        <v>291</v>
      </c>
      <c r="AA4" s="121" t="s">
        <v>292</v>
      </c>
      <c r="AB4" s="121" t="s">
        <v>293</v>
      </c>
      <c r="AC4" s="121" t="s">
        <v>294</v>
      </c>
      <c r="AD4" s="121" t="s">
        <v>295</v>
      </c>
      <c r="AE4" s="121" t="s">
        <v>296</v>
      </c>
      <c r="AF4" s="121" t="s">
        <v>297</v>
      </c>
      <c r="AG4" s="121" t="s">
        <v>298</v>
      </c>
      <c r="AH4" s="121" t="s">
        <v>299</v>
      </c>
      <c r="AI4" s="121" t="s">
        <v>300</v>
      </c>
      <c r="AJ4" s="121" t="s">
        <v>313</v>
      </c>
      <c r="AK4" s="121" t="s">
        <v>303</v>
      </c>
      <c r="AL4" s="121" t="s">
        <v>304</v>
      </c>
      <c r="AM4" s="121" t="s">
        <v>305</v>
      </c>
      <c r="AN4" s="121" t="s">
        <v>306</v>
      </c>
      <c r="AO4" s="121" t="s">
        <v>307</v>
      </c>
      <c r="AP4" s="121" t="s">
        <v>308</v>
      </c>
      <c r="AQ4" s="121" t="s">
        <v>309</v>
      </c>
      <c r="AR4" s="121" t="s">
        <v>310</v>
      </c>
      <c r="AS4" s="121" t="s">
        <v>311</v>
      </c>
      <c r="AT4" s="121" t="s">
        <v>312</v>
      </c>
      <c r="AU4" s="135" t="s">
        <v>314</v>
      </c>
      <c r="AV4" s="135" t="s">
        <v>315</v>
      </c>
      <c r="AW4" s="135" t="s">
        <v>316</v>
      </c>
      <c r="AX4" s="135" t="s">
        <v>317</v>
      </c>
      <c r="AY4" s="135" t="s">
        <v>318</v>
      </c>
      <c r="AZ4" s="135" t="s">
        <v>319</v>
      </c>
      <c r="BA4" s="135" t="s">
        <v>320</v>
      </c>
      <c r="BB4" s="135" t="s">
        <v>321</v>
      </c>
      <c r="BC4" s="135" t="s">
        <v>322</v>
      </c>
      <c r="BD4" s="135" t="s">
        <v>323</v>
      </c>
      <c r="BE4" s="135" t="s">
        <v>324</v>
      </c>
      <c r="BF4" s="135" t="s">
        <v>325</v>
      </c>
      <c r="BG4" s="135" t="s">
        <v>326</v>
      </c>
      <c r="BH4" s="135" t="s">
        <v>327</v>
      </c>
      <c r="BI4" s="135" t="s">
        <v>328</v>
      </c>
      <c r="BJ4" s="135" t="s">
        <v>329</v>
      </c>
      <c r="BK4" s="135" t="s">
        <v>330</v>
      </c>
      <c r="BL4" s="135" t="s">
        <v>331</v>
      </c>
      <c r="BM4" s="135" t="s">
        <v>332</v>
      </c>
      <c r="BN4" s="135" t="s">
        <v>333</v>
      </c>
      <c r="BO4" s="135" t="s">
        <v>334</v>
      </c>
      <c r="BP4" s="135" t="s">
        <v>335</v>
      </c>
      <c r="BQ4" s="135" t="s">
        <v>336</v>
      </c>
      <c r="BR4" s="135" t="s">
        <v>337</v>
      </c>
      <c r="BS4" s="135" t="s">
        <v>338</v>
      </c>
      <c r="BT4" s="135" t="s">
        <v>339</v>
      </c>
      <c r="BU4" s="135" t="s">
        <v>340</v>
      </c>
      <c r="BV4" s="135" t="s">
        <v>341</v>
      </c>
      <c r="BW4" s="135" t="s">
        <v>342</v>
      </c>
      <c r="BX4" s="121" t="s">
        <v>343</v>
      </c>
      <c r="BY4" s="121" t="s">
        <v>344</v>
      </c>
      <c r="BZ4" s="121" t="s">
        <v>345</v>
      </c>
      <c r="CA4" s="121" t="s">
        <v>346</v>
      </c>
      <c r="CB4" s="121" t="s">
        <v>347</v>
      </c>
      <c r="CC4" s="121" t="s">
        <v>348</v>
      </c>
      <c r="CD4" s="121" t="s">
        <v>349</v>
      </c>
      <c r="CE4" s="121" t="s">
        <v>350</v>
      </c>
      <c r="CF4" s="121" t="s">
        <v>351</v>
      </c>
      <c r="CG4" s="121" t="s">
        <v>352</v>
      </c>
      <c r="CH4" s="121" t="s">
        <v>353</v>
      </c>
      <c r="CI4" s="121" t="s">
        <v>354</v>
      </c>
      <c r="CJ4" s="121" t="s">
        <v>355</v>
      </c>
      <c r="CK4" s="121" t="s">
        <v>356</v>
      </c>
      <c r="CL4" s="121" t="s">
        <v>357</v>
      </c>
      <c r="CM4" s="121" t="s">
        <v>358</v>
      </c>
      <c r="CN4" s="121" t="s">
        <v>359</v>
      </c>
      <c r="CO4" s="121" t="s">
        <v>360</v>
      </c>
      <c r="CP4" s="121" t="s">
        <v>361</v>
      </c>
      <c r="CQ4" s="121" t="s">
        <v>362</v>
      </c>
      <c r="CR4" s="121" t="s">
        <v>363</v>
      </c>
      <c r="CS4" s="121" t="s">
        <v>364</v>
      </c>
      <c r="CT4" s="121" t="s">
        <v>365</v>
      </c>
      <c r="CU4" s="121" t="s">
        <v>366</v>
      </c>
      <c r="CV4" s="121" t="s">
        <v>367</v>
      </c>
      <c r="CW4" s="121" t="s">
        <v>368</v>
      </c>
      <c r="CX4" s="121" t="s">
        <v>369</v>
      </c>
      <c r="CY4" s="121" t="s">
        <v>370</v>
      </c>
      <c r="CZ4" s="121" t="s">
        <v>371</v>
      </c>
      <c r="DA4" s="121" t="s">
        <v>372</v>
      </c>
      <c r="DB4" s="121" t="s">
        <v>373</v>
      </c>
      <c r="DC4" s="121" t="s">
        <v>374</v>
      </c>
      <c r="DD4" s="121" t="s">
        <v>375</v>
      </c>
      <c r="DE4" s="121" t="s">
        <v>376</v>
      </c>
      <c r="DF4" s="121" t="s">
        <v>377</v>
      </c>
      <c r="DG4" s="121" t="s">
        <v>378</v>
      </c>
      <c r="DH4" s="121" t="s">
        <v>379</v>
      </c>
      <c r="DI4" s="121" t="s">
        <v>380</v>
      </c>
      <c r="DJ4" s="121" t="s">
        <v>381</v>
      </c>
      <c r="DK4" s="121" t="s">
        <v>382</v>
      </c>
      <c r="DL4" s="121" t="s">
        <v>383</v>
      </c>
      <c r="DM4" s="121" t="s">
        <v>384</v>
      </c>
      <c r="DN4" s="121" t="s">
        <v>385</v>
      </c>
      <c r="DO4" s="121" t="s">
        <v>386</v>
      </c>
      <c r="DP4" s="121" t="s">
        <v>387</v>
      </c>
      <c r="DQ4" s="121" t="s">
        <v>388</v>
      </c>
      <c r="DR4" s="121" t="s">
        <v>389</v>
      </c>
      <c r="DS4" s="121" t="s">
        <v>390</v>
      </c>
      <c r="DT4" s="121" t="s">
        <v>391</v>
      </c>
      <c r="DU4" s="121" t="s">
        <v>392</v>
      </c>
      <c r="DV4" s="121" t="s">
        <v>393</v>
      </c>
      <c r="DW4" s="121" t="s">
        <v>394</v>
      </c>
    </row>
    <row r="5" spans="1:127" ht="15.75" thickBot="1">
      <c r="A5" s="122">
        <v>1</v>
      </c>
      <c r="B5" s="123" t="s">
        <v>5</v>
      </c>
      <c r="C5" s="124">
        <v>0.5442</v>
      </c>
      <c r="D5" s="124">
        <v>0.523</v>
      </c>
      <c r="E5" s="124">
        <v>0.6063</v>
      </c>
      <c r="F5" s="124">
        <v>0.6524</v>
      </c>
      <c r="G5" s="124">
        <v>0.651</v>
      </c>
      <c r="H5" s="124">
        <v>0.3809</v>
      </c>
      <c r="I5" s="124">
        <v>0.1899</v>
      </c>
      <c r="J5" s="124">
        <v>0.3806</v>
      </c>
      <c r="K5" s="124">
        <v>0.3936</v>
      </c>
      <c r="L5" s="124">
        <v>0.4043</v>
      </c>
      <c r="M5" s="124">
        <v>0.3861</v>
      </c>
      <c r="N5" s="124">
        <v>0.4684</v>
      </c>
      <c r="O5" s="124">
        <v>0.4694</v>
      </c>
      <c r="P5" s="124">
        <v>0.4809</v>
      </c>
      <c r="Q5" s="124">
        <v>0.4444</v>
      </c>
      <c r="R5" s="124">
        <v>0.4203</v>
      </c>
      <c r="S5" s="124">
        <v>0.4057</v>
      </c>
      <c r="T5" s="124">
        <v>0.4502</v>
      </c>
      <c r="U5" s="124">
        <v>0.3542</v>
      </c>
      <c r="V5" s="124">
        <v>0.4692</v>
      </c>
      <c r="W5" s="124">
        <v>0.3173</v>
      </c>
      <c r="X5" s="124">
        <v>0.503</v>
      </c>
      <c r="Y5" s="124">
        <v>0.3478</v>
      </c>
      <c r="Z5" s="124">
        <v>0.2713</v>
      </c>
      <c r="AA5" s="124">
        <v>0.2556</v>
      </c>
      <c r="AB5" s="124">
        <v>0.6517</v>
      </c>
      <c r="AC5" s="124">
        <v>0.3763</v>
      </c>
      <c r="AD5" s="124">
        <v>0.5933</v>
      </c>
      <c r="AE5" s="124">
        <v>0.6611</v>
      </c>
      <c r="AF5" s="124">
        <v>0.2083</v>
      </c>
      <c r="AG5" s="124">
        <v>0.1969</v>
      </c>
      <c r="AH5" s="124">
        <v>0.1583</v>
      </c>
      <c r="AI5" s="124">
        <v>0.1512</v>
      </c>
      <c r="AJ5" s="124">
        <v>0.2238</v>
      </c>
      <c r="AK5" s="124">
        <v>0.2813</v>
      </c>
      <c r="AL5" s="124">
        <v>0.1692</v>
      </c>
      <c r="AM5" s="124">
        <v>0.2499</v>
      </c>
      <c r="AN5" s="124">
        <v>0.2096</v>
      </c>
      <c r="AO5" s="124">
        <v>0.0724</v>
      </c>
      <c r="AP5" s="124">
        <v>0.1233</v>
      </c>
      <c r="AQ5" s="124">
        <v>0.1603</v>
      </c>
      <c r="AR5" s="124">
        <v>0.2238</v>
      </c>
      <c r="AS5" s="124">
        <v>0.1638</v>
      </c>
      <c r="AT5" s="124">
        <v>0.2843</v>
      </c>
      <c r="AU5" s="136">
        <v>0.2546</v>
      </c>
      <c r="AV5" s="136">
        <v>0.1756</v>
      </c>
      <c r="AW5" s="136">
        <v>0.1718</v>
      </c>
      <c r="AX5" s="136">
        <v>0.1766</v>
      </c>
      <c r="AY5" s="136">
        <v>0.1091</v>
      </c>
      <c r="AZ5" s="136">
        <v>0.2191</v>
      </c>
      <c r="BA5" s="136">
        <v>0.1879</v>
      </c>
      <c r="BB5" s="136">
        <v>0.1229</v>
      </c>
      <c r="BC5" s="136">
        <v>0.2067</v>
      </c>
      <c r="BD5" s="136">
        <v>0.1296</v>
      </c>
      <c r="BE5" s="136">
        <v>0.6389</v>
      </c>
      <c r="BF5" s="136">
        <v>0.2066</v>
      </c>
      <c r="BG5" s="136">
        <v>0.1203</v>
      </c>
      <c r="BH5" s="136">
        <v>0.1819</v>
      </c>
      <c r="BI5" s="136">
        <v>0.2123</v>
      </c>
      <c r="BJ5" s="136">
        <v>0.1507</v>
      </c>
      <c r="BK5" s="136">
        <v>0.147</v>
      </c>
      <c r="BL5" s="136">
        <v>0.1934</v>
      </c>
      <c r="BM5" s="136">
        <v>0.1849</v>
      </c>
      <c r="BN5" s="136">
        <v>0.1832</v>
      </c>
      <c r="BO5" s="136">
        <v>0.2105</v>
      </c>
      <c r="BP5" s="136">
        <v>0.1305</v>
      </c>
      <c r="BQ5" s="136">
        <v>0.172</v>
      </c>
      <c r="BR5" s="136">
        <v>0.2516</v>
      </c>
      <c r="BS5" s="136">
        <v>0.2584</v>
      </c>
      <c r="BT5" s="136">
        <v>0.2102</v>
      </c>
      <c r="BU5" s="136">
        <v>0.1229</v>
      </c>
      <c r="BV5" s="136">
        <v>0.1614</v>
      </c>
      <c r="BW5" s="136">
        <v>0.1487</v>
      </c>
      <c r="BX5" s="124">
        <v>0.1294</v>
      </c>
      <c r="BY5" s="124">
        <v>0.1552</v>
      </c>
      <c r="BZ5" s="124">
        <v>0.1572</v>
      </c>
      <c r="CA5" s="124">
        <v>0.2388</v>
      </c>
      <c r="CB5" s="124">
        <v>0.2441</v>
      </c>
      <c r="CC5" s="124">
        <v>0.2742</v>
      </c>
      <c r="CD5" s="124">
        <v>0.1988</v>
      </c>
      <c r="CE5" s="124">
        <v>0.2214</v>
      </c>
      <c r="CF5" s="124">
        <v>0.2678</v>
      </c>
      <c r="CG5" s="124">
        <v>0.2111</v>
      </c>
      <c r="CH5" s="124">
        <v>0.2384</v>
      </c>
      <c r="CI5" s="124">
        <v>0.2388</v>
      </c>
      <c r="CJ5" s="124">
        <v>0.2591</v>
      </c>
      <c r="CK5" s="124">
        <v>0.2443</v>
      </c>
      <c r="CL5" s="124">
        <v>0.2084</v>
      </c>
      <c r="CM5" s="124">
        <v>0.2745</v>
      </c>
      <c r="CN5" s="124">
        <v>0.1313</v>
      </c>
      <c r="CO5" s="124">
        <v>0.1639</v>
      </c>
      <c r="CP5" s="124">
        <v>0.1532</v>
      </c>
      <c r="CQ5" s="124">
        <v>0.1199</v>
      </c>
      <c r="CR5" s="124">
        <v>0.2222</v>
      </c>
      <c r="CS5" s="124">
        <v>0.2039</v>
      </c>
      <c r="CT5" s="124">
        <v>0.2431</v>
      </c>
      <c r="CU5" s="124">
        <v>0.2538</v>
      </c>
      <c r="CV5" s="124">
        <v>0.1854</v>
      </c>
      <c r="CW5" s="124">
        <v>0.2012</v>
      </c>
      <c r="CX5" s="124">
        <v>0.1067</v>
      </c>
      <c r="CY5" s="124">
        <v>0.2127</v>
      </c>
      <c r="CZ5" s="124">
        <v>0.1789</v>
      </c>
      <c r="DA5" s="124">
        <v>0.1843</v>
      </c>
      <c r="DB5" s="124">
        <v>0.2017</v>
      </c>
      <c r="DC5" s="124">
        <v>0.1725</v>
      </c>
      <c r="DD5" s="124">
        <v>0.2096</v>
      </c>
      <c r="DE5" s="124">
        <v>0.3776</v>
      </c>
      <c r="DF5" s="124">
        <v>0.3782</v>
      </c>
      <c r="DG5" s="124">
        <v>0.0858</v>
      </c>
      <c r="DH5" s="124">
        <v>0.0789</v>
      </c>
      <c r="DI5" s="124">
        <v>0.1106</v>
      </c>
      <c r="DJ5" s="124">
        <v>0.1087</v>
      </c>
      <c r="DK5" s="124">
        <v>0.0769</v>
      </c>
      <c r="DL5" s="124">
        <v>0.1031</v>
      </c>
      <c r="DM5" s="124">
        <v>0.1098</v>
      </c>
      <c r="DN5" s="124">
        <v>0.1773</v>
      </c>
      <c r="DO5" s="124">
        <v>0.1268</v>
      </c>
      <c r="DP5" s="124">
        <v>0.1129</v>
      </c>
      <c r="DQ5" s="124">
        <v>0.1406</v>
      </c>
      <c r="DR5" s="124">
        <v>0.0977</v>
      </c>
      <c r="DS5" s="124">
        <v>0.1036</v>
      </c>
      <c r="DT5" s="124">
        <v>0.1034</v>
      </c>
      <c r="DU5" s="124">
        <v>0.0823</v>
      </c>
      <c r="DV5" s="124">
        <v>0.1177</v>
      </c>
      <c r="DW5" s="124">
        <v>0.1133</v>
      </c>
    </row>
    <row r="6" spans="1:127" ht="15.75" thickBot="1">
      <c r="A6" s="122">
        <v>2</v>
      </c>
      <c r="B6" s="123" t="s">
        <v>265</v>
      </c>
      <c r="C6" s="124">
        <v>0.3334</v>
      </c>
      <c r="D6" s="124">
        <v>0.3285</v>
      </c>
      <c r="E6" s="124">
        <v>0.2646</v>
      </c>
      <c r="F6" s="124">
        <v>0.2728</v>
      </c>
      <c r="G6" s="124">
        <v>0.2732</v>
      </c>
      <c r="H6" s="124">
        <v>0.2785</v>
      </c>
      <c r="I6" s="124">
        <v>0.357</v>
      </c>
      <c r="J6" s="124">
        <v>0.3</v>
      </c>
      <c r="K6" s="124">
        <v>0.2968</v>
      </c>
      <c r="L6" s="124">
        <v>0.2965</v>
      </c>
      <c r="M6" s="124">
        <v>0.2982</v>
      </c>
      <c r="N6" s="124">
        <v>0.2879</v>
      </c>
      <c r="O6" s="124">
        <v>0.2873</v>
      </c>
      <c r="P6" s="124">
        <v>0.26</v>
      </c>
      <c r="Q6" s="124">
        <v>0.2956</v>
      </c>
      <c r="R6" s="124">
        <v>0.2921</v>
      </c>
      <c r="S6" s="124">
        <v>0.2983</v>
      </c>
      <c r="T6" s="124">
        <v>0.2348</v>
      </c>
      <c r="U6" s="124">
        <v>0.2949</v>
      </c>
      <c r="V6" s="124">
        <v>0.312</v>
      </c>
      <c r="W6" s="124">
        <v>0.2807</v>
      </c>
      <c r="X6" s="124">
        <v>0.2667</v>
      </c>
      <c r="Y6" s="124">
        <v>0.2844</v>
      </c>
      <c r="Z6" s="124">
        <v>0.2935</v>
      </c>
      <c r="AA6" s="124">
        <v>0.297</v>
      </c>
      <c r="AB6" s="124">
        <v>0.1328</v>
      </c>
      <c r="AC6" s="124">
        <v>0.1704</v>
      </c>
      <c r="AD6" s="124">
        <v>0.013</v>
      </c>
      <c r="AE6" s="124">
        <v>0.1226</v>
      </c>
      <c r="AF6" s="124">
        <v>0.3048</v>
      </c>
      <c r="AG6" s="124">
        <v>0.3583</v>
      </c>
      <c r="AH6" s="124">
        <v>0.3167</v>
      </c>
      <c r="AI6" s="124">
        <v>0.3653</v>
      </c>
      <c r="AJ6" s="124">
        <v>0.1298</v>
      </c>
      <c r="AK6" s="124">
        <v>0.1443</v>
      </c>
      <c r="AL6" s="124">
        <v>0.3452</v>
      </c>
      <c r="AM6" s="124">
        <v>0.3915</v>
      </c>
      <c r="AN6" s="124">
        <v>0.326</v>
      </c>
      <c r="AO6" s="124">
        <v>0.1768</v>
      </c>
      <c r="AP6" s="124">
        <v>0.3735</v>
      </c>
      <c r="AQ6" s="124">
        <v>0.2007</v>
      </c>
      <c r="AR6" s="124">
        <v>0.3134</v>
      </c>
      <c r="AS6" s="124">
        <v>0.2185</v>
      </c>
      <c r="AT6" s="124">
        <v>0.3748</v>
      </c>
      <c r="AU6" s="136">
        <v>0.3093</v>
      </c>
      <c r="AV6" s="136">
        <v>0.247</v>
      </c>
      <c r="AW6" s="136">
        <v>0.2419</v>
      </c>
      <c r="AX6" s="136">
        <v>0.2474</v>
      </c>
      <c r="AY6" s="136">
        <v>0.3237</v>
      </c>
      <c r="AZ6" s="136">
        <v>0.2524</v>
      </c>
      <c r="BA6" s="136">
        <v>0.2403</v>
      </c>
      <c r="BB6" s="136">
        <v>0.2417</v>
      </c>
      <c r="BC6" s="136">
        <v>0.2443</v>
      </c>
      <c r="BD6" s="136">
        <v>0.2604</v>
      </c>
      <c r="BE6" s="136">
        <v>0.2393</v>
      </c>
      <c r="BF6" s="136">
        <v>0.245</v>
      </c>
      <c r="BG6" s="136">
        <v>0.2427</v>
      </c>
      <c r="BH6" s="136">
        <v>0.2464</v>
      </c>
      <c r="BI6" s="136">
        <v>0.2473</v>
      </c>
      <c r="BJ6" s="136">
        <v>0.2517</v>
      </c>
      <c r="BK6" s="136">
        <v>0.2573</v>
      </c>
      <c r="BL6" s="136">
        <v>0.2463</v>
      </c>
      <c r="BM6" s="136">
        <v>0.295</v>
      </c>
      <c r="BN6" s="136">
        <v>0.244</v>
      </c>
      <c r="BO6" s="136">
        <v>0.2302</v>
      </c>
      <c r="BP6" s="136">
        <v>0.2691</v>
      </c>
      <c r="BQ6" s="136">
        <v>0.2502</v>
      </c>
      <c r="BR6" s="136">
        <v>0.2945</v>
      </c>
      <c r="BS6" s="136">
        <v>0.285</v>
      </c>
      <c r="BT6" s="136">
        <v>0.248</v>
      </c>
      <c r="BU6" s="136">
        <v>0.2418</v>
      </c>
      <c r="BV6" s="136">
        <v>0.248</v>
      </c>
      <c r="BW6" s="136">
        <v>0.2464</v>
      </c>
      <c r="BX6" s="124">
        <v>0.62</v>
      </c>
      <c r="BY6" s="124">
        <v>0.6147</v>
      </c>
      <c r="BZ6" s="124">
        <v>0.6192</v>
      </c>
      <c r="CA6" s="124">
        <v>0.4752</v>
      </c>
      <c r="CB6" s="124">
        <v>0.4153</v>
      </c>
      <c r="CC6" s="124">
        <v>0.4147</v>
      </c>
      <c r="CD6" s="124">
        <v>0.4281</v>
      </c>
      <c r="CE6" s="124">
        <v>0.4427</v>
      </c>
      <c r="CF6" s="124">
        <v>0.5661</v>
      </c>
      <c r="CG6" s="124">
        <v>0.4211</v>
      </c>
      <c r="CH6" s="124">
        <v>0.5118</v>
      </c>
      <c r="CI6" s="124">
        <v>0.5126</v>
      </c>
      <c r="CJ6" s="124">
        <v>0.491</v>
      </c>
      <c r="CK6" s="124">
        <v>0.4515</v>
      </c>
      <c r="CL6" s="124">
        <v>0.4254</v>
      </c>
      <c r="CM6" s="124">
        <v>0.5096</v>
      </c>
      <c r="CN6" s="124">
        <v>0.6149</v>
      </c>
      <c r="CO6" s="124">
        <v>0.5075</v>
      </c>
      <c r="CP6" s="124">
        <v>0.4778</v>
      </c>
      <c r="CQ6" s="124">
        <v>0.4955</v>
      </c>
      <c r="CR6" s="124">
        <v>0.5429</v>
      </c>
      <c r="CS6" s="124">
        <v>0.3537</v>
      </c>
      <c r="CT6" s="124">
        <v>0.5398</v>
      </c>
      <c r="CU6" s="124">
        <v>0.5441</v>
      </c>
      <c r="CV6" s="124">
        <v>0.5182</v>
      </c>
      <c r="CW6" s="124">
        <v>0.4733</v>
      </c>
      <c r="CX6" s="124">
        <v>0.4651</v>
      </c>
      <c r="CY6" s="124">
        <v>0.5048</v>
      </c>
      <c r="CZ6" s="124">
        <v>0.4207</v>
      </c>
      <c r="DA6" s="124">
        <v>0.511</v>
      </c>
      <c r="DB6" s="124">
        <v>0.3644</v>
      </c>
      <c r="DC6" s="124">
        <v>0.3689</v>
      </c>
      <c r="DD6" s="124">
        <v>0.2432</v>
      </c>
      <c r="DE6" s="124">
        <v>0.3569</v>
      </c>
      <c r="DF6" s="124">
        <v>0.3627</v>
      </c>
      <c r="DG6" s="124">
        <v>0.5549</v>
      </c>
      <c r="DH6" s="124">
        <v>0.5762</v>
      </c>
      <c r="DI6" s="124">
        <v>0.3832</v>
      </c>
      <c r="DJ6" s="124">
        <v>0.6177</v>
      </c>
      <c r="DK6" s="124">
        <v>0.3811</v>
      </c>
      <c r="DL6" s="124">
        <v>0.5298</v>
      </c>
      <c r="DM6" s="124">
        <v>0.6142</v>
      </c>
      <c r="DN6" s="124">
        <v>0.3589</v>
      </c>
      <c r="DO6" s="124">
        <v>0.6212</v>
      </c>
      <c r="DP6" s="124">
        <v>0.6118</v>
      </c>
      <c r="DQ6" s="124">
        <v>0.5227</v>
      </c>
      <c r="DR6" s="124">
        <v>0.3914</v>
      </c>
      <c r="DS6" s="124">
        <v>0.5387</v>
      </c>
      <c r="DT6" s="124">
        <v>0.6555</v>
      </c>
      <c r="DU6" s="124">
        <v>0.6559</v>
      </c>
      <c r="DV6" s="124">
        <v>0.3139</v>
      </c>
      <c r="DW6" s="124">
        <v>0.622</v>
      </c>
    </row>
    <row r="7" spans="1:127" ht="15.75" thickBot="1">
      <c r="A7" s="122">
        <v>3</v>
      </c>
      <c r="B7" s="123" t="s">
        <v>222</v>
      </c>
      <c r="C7" s="124">
        <v>0.0066</v>
      </c>
      <c r="D7" s="124">
        <v>0.0065</v>
      </c>
      <c r="E7" s="124">
        <v>0.0042</v>
      </c>
      <c r="F7" s="124">
        <v>0.0045</v>
      </c>
      <c r="G7" s="124">
        <v>0.0045</v>
      </c>
      <c r="H7" s="124">
        <v>0.0045</v>
      </c>
      <c r="I7" s="124">
        <v>0.0051</v>
      </c>
      <c r="J7" s="124">
        <v>0.0049</v>
      </c>
      <c r="K7" s="124">
        <v>0.0049</v>
      </c>
      <c r="L7" s="124">
        <v>0.0048</v>
      </c>
      <c r="M7" s="124">
        <v>0.0049</v>
      </c>
      <c r="N7" s="124">
        <v>0.0047</v>
      </c>
      <c r="O7" s="124">
        <v>0.0047</v>
      </c>
      <c r="P7" s="124">
        <v>0.0043</v>
      </c>
      <c r="Q7" s="124">
        <v>0.0047</v>
      </c>
      <c r="R7" s="124">
        <v>0.0047</v>
      </c>
      <c r="S7" s="124">
        <v>0.0048</v>
      </c>
      <c r="T7" s="124">
        <v>0.0038</v>
      </c>
      <c r="U7" s="124">
        <v>0.0048</v>
      </c>
      <c r="V7" s="124">
        <v>0.0047</v>
      </c>
      <c r="W7" s="124">
        <v>0.0048</v>
      </c>
      <c r="X7" s="124">
        <v>0.0041</v>
      </c>
      <c r="Y7" s="124">
        <v>0.0044</v>
      </c>
      <c r="Z7" s="124">
        <v>0.0045</v>
      </c>
      <c r="AA7" s="124">
        <v>0.0046</v>
      </c>
      <c r="AB7" s="124">
        <v>0.0053</v>
      </c>
      <c r="AC7" s="124">
        <v>0.0056</v>
      </c>
      <c r="AD7" s="124">
        <v>0.0036</v>
      </c>
      <c r="AE7" s="124">
        <v>0.004</v>
      </c>
      <c r="AF7" s="124">
        <v>0.005</v>
      </c>
      <c r="AG7" s="124">
        <v>0.0025</v>
      </c>
      <c r="AH7" s="124">
        <v>0.0052</v>
      </c>
      <c r="AI7" s="124">
        <v>0.0025</v>
      </c>
      <c r="AJ7" s="124">
        <v>0.0036</v>
      </c>
      <c r="AK7" s="124">
        <v>0.004</v>
      </c>
      <c r="AL7" s="124">
        <v>0.0055</v>
      </c>
      <c r="AM7" s="124">
        <v>0.0044</v>
      </c>
      <c r="AN7" s="124">
        <v>0.0022</v>
      </c>
      <c r="AO7" s="124">
        <v>0.0049</v>
      </c>
      <c r="AP7" s="124">
        <v>0.0026</v>
      </c>
      <c r="AQ7" s="124">
        <v>0.002</v>
      </c>
      <c r="AR7" s="124">
        <v>0.0092</v>
      </c>
      <c r="AS7" s="124">
        <v>0.0019</v>
      </c>
      <c r="AT7" s="124">
        <v>0.0026</v>
      </c>
      <c r="AU7" s="136">
        <v>0.0022</v>
      </c>
      <c r="AV7" s="136">
        <v>0.0039</v>
      </c>
      <c r="AW7" s="136">
        <v>0.0038</v>
      </c>
      <c r="AX7" s="136">
        <v>0.0039</v>
      </c>
      <c r="AY7" s="136">
        <v>0.0022</v>
      </c>
      <c r="AZ7" s="136">
        <v>0.0039</v>
      </c>
      <c r="BA7" s="136">
        <v>0.0039</v>
      </c>
      <c r="BB7" s="136">
        <v>0.0039</v>
      </c>
      <c r="BC7" s="136">
        <v>0.0038</v>
      </c>
      <c r="BD7" s="136">
        <v>0.0042</v>
      </c>
      <c r="BE7" s="136">
        <v>0.0025</v>
      </c>
      <c r="BF7" s="136">
        <v>0.0038</v>
      </c>
      <c r="BG7" s="136">
        <v>0.0039</v>
      </c>
      <c r="BH7" s="136">
        <v>0.0038</v>
      </c>
      <c r="BI7" s="136">
        <v>0.0039</v>
      </c>
      <c r="BJ7" s="136">
        <v>0.0039</v>
      </c>
      <c r="BK7" s="136">
        <v>0.004</v>
      </c>
      <c r="BL7" s="136">
        <v>0.0038</v>
      </c>
      <c r="BM7" s="136">
        <v>0.0043</v>
      </c>
      <c r="BN7" s="136">
        <v>0.0039</v>
      </c>
      <c r="BO7" s="136">
        <v>0.0037</v>
      </c>
      <c r="BP7" s="136">
        <v>0.0028</v>
      </c>
      <c r="BQ7" s="136">
        <v>0.004</v>
      </c>
      <c r="BR7" s="136">
        <v>0.0112</v>
      </c>
      <c r="BS7" s="136">
        <v>0.002</v>
      </c>
      <c r="BT7" s="136">
        <v>0.0039</v>
      </c>
      <c r="BU7" s="136">
        <v>0.0039</v>
      </c>
      <c r="BV7" s="136">
        <v>0.0039</v>
      </c>
      <c r="BW7" s="136">
        <v>0.0025</v>
      </c>
      <c r="BX7" s="124">
        <v>0.0013</v>
      </c>
      <c r="BY7" s="124">
        <v>0.0013</v>
      </c>
      <c r="BZ7" s="124">
        <v>0.0013</v>
      </c>
      <c r="CA7" s="124">
        <v>0.0032</v>
      </c>
      <c r="CB7" s="124">
        <v>0.0022</v>
      </c>
      <c r="CC7" s="124">
        <v>0.0022</v>
      </c>
      <c r="CD7" s="124">
        <v>0.0023</v>
      </c>
      <c r="CE7" s="124">
        <v>0.0024</v>
      </c>
      <c r="CF7" s="124">
        <v>0.0012</v>
      </c>
      <c r="CG7" s="124">
        <v>0.0014</v>
      </c>
      <c r="CH7" s="124">
        <v>0.0024</v>
      </c>
      <c r="CI7" s="124">
        <v>0.0024</v>
      </c>
      <c r="CJ7" s="124">
        <v>0.0033</v>
      </c>
      <c r="CK7" s="124">
        <v>0.003</v>
      </c>
      <c r="CL7" s="124">
        <v>0.0023</v>
      </c>
      <c r="CM7" s="124">
        <v>0.0024</v>
      </c>
      <c r="CN7" s="124">
        <v>0.0013</v>
      </c>
      <c r="CO7" s="124">
        <v>0.0034</v>
      </c>
      <c r="CP7" s="124">
        <v>0.0023</v>
      </c>
      <c r="CQ7" s="124">
        <v>0.0033</v>
      </c>
      <c r="CR7" s="124">
        <v>0.0026</v>
      </c>
      <c r="CS7" s="124">
        <v>0.0021</v>
      </c>
      <c r="CT7" s="124">
        <v>0.0025</v>
      </c>
      <c r="CU7" s="124">
        <v>0.0026</v>
      </c>
      <c r="CV7" s="124">
        <v>0.0024</v>
      </c>
      <c r="CW7" s="124">
        <v>0.0032</v>
      </c>
      <c r="CX7" s="124">
        <v>0.0013</v>
      </c>
      <c r="CY7" s="124">
        <v>0.0014</v>
      </c>
      <c r="CZ7" s="124">
        <v>0.0014</v>
      </c>
      <c r="DA7" s="124">
        <v>0.0014</v>
      </c>
      <c r="DB7" s="124">
        <v>0.0012</v>
      </c>
      <c r="DC7" s="124">
        <v>0.0016</v>
      </c>
      <c r="DD7" s="124">
        <v>0.0035</v>
      </c>
      <c r="DE7" s="124">
        <v>0.0037</v>
      </c>
      <c r="DF7" s="124">
        <v>0.0037</v>
      </c>
      <c r="DG7" s="124">
        <v>0.0015</v>
      </c>
      <c r="DH7" s="124">
        <v>0.0016</v>
      </c>
      <c r="DI7" s="124">
        <v>0.0013</v>
      </c>
      <c r="DJ7" s="124">
        <v>0.0013</v>
      </c>
      <c r="DK7" s="124">
        <v>0.0013</v>
      </c>
      <c r="DL7" s="124">
        <v>0.0015</v>
      </c>
      <c r="DM7" s="124">
        <v>0.0013</v>
      </c>
      <c r="DN7" s="124">
        <v>0.0022</v>
      </c>
      <c r="DO7" s="124">
        <v>0.0013</v>
      </c>
      <c r="DP7" s="124">
        <v>0.0029</v>
      </c>
      <c r="DQ7" s="124">
        <v>0.0035</v>
      </c>
      <c r="DR7" s="124">
        <v>0.0016</v>
      </c>
      <c r="DS7" s="124">
        <v>0.0015</v>
      </c>
      <c r="DT7" s="124">
        <v>0.0014</v>
      </c>
      <c r="DU7" s="124">
        <v>0.0014</v>
      </c>
      <c r="DV7" s="124">
        <v>0.0012</v>
      </c>
      <c r="DW7" s="124">
        <v>0.0013</v>
      </c>
    </row>
    <row r="8" spans="1:127" ht="15.75" thickBot="1">
      <c r="A8" s="122">
        <v>4</v>
      </c>
      <c r="B8" s="123" t="s">
        <v>266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</row>
    <row r="9" spans="1:127" ht="15.75" thickBot="1">
      <c r="A9" s="125"/>
      <c r="B9" s="123" t="s">
        <v>267</v>
      </c>
      <c r="C9" s="124">
        <v>0.2298</v>
      </c>
      <c r="D9" s="124">
        <v>0.2275</v>
      </c>
      <c r="E9" s="124">
        <v>0.1734</v>
      </c>
      <c r="F9" s="124">
        <v>0.1915</v>
      </c>
      <c r="G9" s="124">
        <v>0.1917</v>
      </c>
      <c r="H9" s="124">
        <v>0.125</v>
      </c>
      <c r="I9" s="124">
        <v>0.2073</v>
      </c>
      <c r="J9" s="124">
        <v>0.1885</v>
      </c>
      <c r="K9" s="124">
        <v>0.1908</v>
      </c>
      <c r="L9" s="124">
        <v>0.1906</v>
      </c>
      <c r="M9" s="124">
        <v>0.1913</v>
      </c>
      <c r="N9" s="124">
        <v>0.1872</v>
      </c>
      <c r="O9" s="124">
        <v>0.187</v>
      </c>
      <c r="P9" s="124">
        <v>0.1849</v>
      </c>
      <c r="Q9" s="124">
        <v>0.1871</v>
      </c>
      <c r="R9" s="124">
        <v>0.1889</v>
      </c>
      <c r="S9" s="124">
        <v>0.1914</v>
      </c>
      <c r="T9" s="124">
        <v>0.1913</v>
      </c>
      <c r="U9" s="124">
        <v>0.1953</v>
      </c>
      <c r="V9" s="124">
        <v>0.1873</v>
      </c>
      <c r="W9" s="124">
        <v>0.2309</v>
      </c>
      <c r="X9" s="124">
        <v>0.1732</v>
      </c>
      <c r="Y9" s="124">
        <v>0.18</v>
      </c>
      <c r="Z9" s="124">
        <v>0.1942</v>
      </c>
      <c r="AA9" s="124">
        <v>0.1956</v>
      </c>
      <c r="AB9" s="124">
        <v>0.1781</v>
      </c>
      <c r="AC9" s="124">
        <v>0</v>
      </c>
      <c r="AD9" s="124">
        <v>0.161</v>
      </c>
      <c r="AE9" s="124">
        <v>0.1698</v>
      </c>
      <c r="AF9" s="124">
        <v>0.1535</v>
      </c>
      <c r="AG9" s="124">
        <v>0.1705</v>
      </c>
      <c r="AH9" s="124">
        <v>0.1567</v>
      </c>
      <c r="AI9" s="124">
        <v>0.1724</v>
      </c>
      <c r="AJ9" s="124">
        <v>0.1325</v>
      </c>
      <c r="AK9" s="124">
        <v>0.1413</v>
      </c>
      <c r="AL9" s="124">
        <v>0.185</v>
      </c>
      <c r="AM9" s="124">
        <v>0.1623</v>
      </c>
      <c r="AN9" s="124">
        <v>0.1783</v>
      </c>
      <c r="AO9" s="124">
        <v>0</v>
      </c>
      <c r="AP9" s="124">
        <v>0.0958</v>
      </c>
      <c r="AQ9" s="124">
        <v>0</v>
      </c>
      <c r="AR9" s="124">
        <v>0</v>
      </c>
      <c r="AS9" s="124">
        <v>0</v>
      </c>
      <c r="AT9" s="124">
        <v>0.1846</v>
      </c>
      <c r="AU9" s="136">
        <v>0.166</v>
      </c>
      <c r="AV9" s="136">
        <v>0.17</v>
      </c>
      <c r="AW9" s="136">
        <v>0.1794</v>
      </c>
      <c r="AX9" s="136">
        <v>0.1819</v>
      </c>
      <c r="AY9" s="136">
        <v>0.1865</v>
      </c>
      <c r="AZ9" s="136">
        <v>0.1746</v>
      </c>
      <c r="BA9" s="136">
        <v>0.1783</v>
      </c>
      <c r="BB9" s="136">
        <v>0.1823</v>
      </c>
      <c r="BC9" s="136">
        <v>0.1759</v>
      </c>
      <c r="BD9" s="136">
        <v>0.1782</v>
      </c>
      <c r="BE9" s="136">
        <v>0.104</v>
      </c>
      <c r="BF9" s="136">
        <v>0.1817</v>
      </c>
      <c r="BG9" s="136">
        <v>0.1882</v>
      </c>
      <c r="BH9" s="136">
        <v>0.1845</v>
      </c>
      <c r="BI9" s="136">
        <v>0.1794</v>
      </c>
      <c r="BJ9" s="136">
        <v>0.1881</v>
      </c>
      <c r="BK9" s="136">
        <v>0.1838</v>
      </c>
      <c r="BL9" s="136">
        <v>0.1866</v>
      </c>
      <c r="BM9" s="136">
        <v>0.1949</v>
      </c>
      <c r="BN9" s="136">
        <v>0.1828</v>
      </c>
      <c r="BO9" s="136">
        <v>0.1625</v>
      </c>
      <c r="BP9" s="136">
        <v>0.172</v>
      </c>
      <c r="BQ9" s="136">
        <v>0.1805</v>
      </c>
      <c r="BR9" s="136">
        <v>0.1824</v>
      </c>
      <c r="BS9" s="136">
        <v>0.1788</v>
      </c>
      <c r="BT9" s="136">
        <v>0.1864</v>
      </c>
      <c r="BU9" s="136">
        <v>0.1878</v>
      </c>
      <c r="BV9" s="136">
        <v>0.1896</v>
      </c>
      <c r="BW9" s="136">
        <v>0.1838</v>
      </c>
      <c r="BX9" s="124">
        <v>0.1816</v>
      </c>
      <c r="BY9" s="124">
        <v>0.1806</v>
      </c>
      <c r="BZ9" s="124">
        <v>0.1814</v>
      </c>
      <c r="CA9" s="124">
        <v>0.1971</v>
      </c>
      <c r="CB9" s="124">
        <v>0.1984</v>
      </c>
      <c r="CC9" s="124">
        <v>0.1993</v>
      </c>
      <c r="CD9" s="124">
        <v>0.2024</v>
      </c>
      <c r="CE9" s="124">
        <v>0.2032</v>
      </c>
      <c r="CF9" s="124">
        <v>0.172</v>
      </c>
      <c r="CG9" s="124">
        <v>0.1922</v>
      </c>
      <c r="CH9" s="124">
        <v>0.1958</v>
      </c>
      <c r="CI9" s="124">
        <v>0.196</v>
      </c>
      <c r="CJ9" s="124">
        <v>0.1993</v>
      </c>
      <c r="CK9" s="124">
        <v>0.1954</v>
      </c>
      <c r="CL9" s="124">
        <v>0.1969</v>
      </c>
      <c r="CM9" s="124">
        <v>0.1953</v>
      </c>
      <c r="CN9" s="124">
        <v>0.1806</v>
      </c>
      <c r="CO9" s="124">
        <v>0.2036</v>
      </c>
      <c r="CP9" s="124">
        <v>0.1875</v>
      </c>
      <c r="CQ9" s="124">
        <v>0.2025</v>
      </c>
      <c r="CR9" s="124">
        <v>0.2004</v>
      </c>
      <c r="CS9" s="124">
        <v>0.2084</v>
      </c>
      <c r="CT9" s="124">
        <v>0.1968</v>
      </c>
      <c r="CU9" s="124">
        <v>0.2036</v>
      </c>
      <c r="CV9" s="124">
        <v>0.2001</v>
      </c>
      <c r="CW9" s="124">
        <v>0.206</v>
      </c>
      <c r="CX9" s="124">
        <v>0.1661</v>
      </c>
      <c r="CY9" s="124">
        <v>0.1742</v>
      </c>
      <c r="CZ9" s="124">
        <v>0.1923</v>
      </c>
      <c r="DA9" s="124">
        <v>0.1756</v>
      </c>
      <c r="DB9" s="124">
        <v>0.176</v>
      </c>
      <c r="DC9" s="124">
        <v>0.1841</v>
      </c>
      <c r="DD9" s="124">
        <v>0.1459</v>
      </c>
      <c r="DE9" s="124">
        <v>0</v>
      </c>
      <c r="DF9" s="124">
        <v>0</v>
      </c>
      <c r="DG9" s="124">
        <v>0.1635</v>
      </c>
      <c r="DH9" s="124">
        <v>0.167</v>
      </c>
      <c r="DI9" s="124">
        <v>0.1883</v>
      </c>
      <c r="DJ9" s="124">
        <v>0.1811</v>
      </c>
      <c r="DK9" s="124">
        <v>0.1877</v>
      </c>
      <c r="DL9" s="124">
        <v>0.1594</v>
      </c>
      <c r="DM9" s="124">
        <v>0.1587</v>
      </c>
      <c r="DN9" s="124">
        <v>0.2073</v>
      </c>
      <c r="DO9" s="124">
        <v>0.1817</v>
      </c>
      <c r="DP9" s="124">
        <v>0.2135</v>
      </c>
      <c r="DQ9" s="124">
        <v>0.2034</v>
      </c>
      <c r="DR9" s="124">
        <v>0.191</v>
      </c>
      <c r="DS9" s="124">
        <v>0.1812</v>
      </c>
      <c r="DT9" s="124">
        <v>0.1645</v>
      </c>
      <c r="DU9" s="124">
        <v>0.1879</v>
      </c>
      <c r="DV9" s="124">
        <v>0.2137</v>
      </c>
      <c r="DW9" s="124">
        <v>0.1819</v>
      </c>
    </row>
    <row r="10" spans="1:127" ht="15.75" thickBot="1">
      <c r="A10" s="125"/>
      <c r="B10" s="123" t="s">
        <v>268</v>
      </c>
      <c r="C10" s="124">
        <v>0</v>
      </c>
      <c r="D10" s="124">
        <v>0</v>
      </c>
      <c r="E10" s="124">
        <v>0</v>
      </c>
      <c r="F10" s="124">
        <v>0</v>
      </c>
      <c r="G10" s="124">
        <v>0</v>
      </c>
      <c r="H10" s="124">
        <v>0.0374</v>
      </c>
      <c r="I10" s="124">
        <v>0.0425</v>
      </c>
      <c r="J10" s="124">
        <v>0.0391</v>
      </c>
      <c r="K10" s="124">
        <v>0.0388</v>
      </c>
      <c r="L10" s="124">
        <v>0.0388</v>
      </c>
      <c r="M10" s="124">
        <v>0.0389</v>
      </c>
      <c r="N10" s="124">
        <v>0.0381</v>
      </c>
      <c r="O10" s="124">
        <v>0.0381</v>
      </c>
      <c r="P10" s="124">
        <v>0.0352</v>
      </c>
      <c r="Q10" s="124">
        <v>0.0381</v>
      </c>
      <c r="R10" s="124">
        <v>0.0385</v>
      </c>
      <c r="S10" s="124">
        <v>0.0389</v>
      </c>
      <c r="T10" s="124">
        <v>0.0381</v>
      </c>
      <c r="U10" s="124">
        <v>0.0393</v>
      </c>
      <c r="V10" s="124">
        <v>0.0382</v>
      </c>
      <c r="W10" s="124">
        <v>0.0459</v>
      </c>
      <c r="X10" s="124">
        <v>0.0355</v>
      </c>
      <c r="Y10" s="124">
        <v>0.0368</v>
      </c>
      <c r="Z10" s="124">
        <v>0.0374</v>
      </c>
      <c r="AA10" s="124">
        <v>0.0377</v>
      </c>
      <c r="AB10" s="124">
        <v>0</v>
      </c>
      <c r="AC10" s="124">
        <v>0</v>
      </c>
      <c r="AD10" s="124">
        <v>0</v>
      </c>
      <c r="AE10" s="124">
        <v>0.0362</v>
      </c>
      <c r="AF10" s="124">
        <v>0.0395</v>
      </c>
      <c r="AG10" s="124">
        <v>0.0383</v>
      </c>
      <c r="AH10" s="124">
        <v>0.0404</v>
      </c>
      <c r="AI10" s="124">
        <v>0.0388</v>
      </c>
      <c r="AJ10" s="124">
        <v>0.2532</v>
      </c>
      <c r="AK10" s="124">
        <v>0.0423</v>
      </c>
      <c r="AL10" s="124">
        <v>0.0449</v>
      </c>
      <c r="AM10" s="124">
        <v>0.0405</v>
      </c>
      <c r="AN10" s="124">
        <v>0.0352</v>
      </c>
      <c r="AO10" s="124">
        <v>0</v>
      </c>
      <c r="AP10" s="124">
        <v>0.04</v>
      </c>
      <c r="AQ10" s="124">
        <v>0</v>
      </c>
      <c r="AR10" s="124">
        <v>0</v>
      </c>
      <c r="AS10" s="124">
        <v>0</v>
      </c>
      <c r="AT10" s="124">
        <v>0</v>
      </c>
      <c r="AU10" s="136">
        <v>0.0282</v>
      </c>
      <c r="AV10" s="136">
        <v>0.0449</v>
      </c>
      <c r="AW10" s="136">
        <v>0.0443</v>
      </c>
      <c r="AX10" s="136">
        <v>0.045</v>
      </c>
      <c r="AY10" s="136">
        <v>0.0306</v>
      </c>
      <c r="AZ10" s="136">
        <v>0.0439</v>
      </c>
      <c r="BA10" s="136">
        <v>0.0416</v>
      </c>
      <c r="BB10" s="136">
        <v>0.0448</v>
      </c>
      <c r="BC10" s="136">
        <v>0.0473</v>
      </c>
      <c r="BD10" s="136">
        <v>0.049</v>
      </c>
      <c r="BE10" s="136">
        <v>0.0246</v>
      </c>
      <c r="BF10" s="136">
        <v>0.0475</v>
      </c>
      <c r="BG10" s="136">
        <v>0.0468</v>
      </c>
      <c r="BH10" s="136">
        <v>0.0476</v>
      </c>
      <c r="BI10" s="136">
        <v>0.0477</v>
      </c>
      <c r="BJ10" s="136">
        <v>0.0483</v>
      </c>
      <c r="BK10" s="136">
        <v>0.049</v>
      </c>
      <c r="BL10" s="136">
        <v>0.0476</v>
      </c>
      <c r="BM10" s="136">
        <v>0.0504</v>
      </c>
      <c r="BN10" s="136">
        <v>0.0445</v>
      </c>
      <c r="BO10" s="136">
        <v>0.0429</v>
      </c>
      <c r="BP10" s="136">
        <v>0.0385</v>
      </c>
      <c r="BQ10" s="136">
        <v>0.0453</v>
      </c>
      <c r="BR10" s="136">
        <v>0.0292</v>
      </c>
      <c r="BS10" s="136">
        <v>0.0288</v>
      </c>
      <c r="BT10" s="136">
        <v>0.0478</v>
      </c>
      <c r="BU10" s="136">
        <v>0.0467</v>
      </c>
      <c r="BV10" s="136">
        <v>0.0478</v>
      </c>
      <c r="BW10" s="136">
        <v>0.0449</v>
      </c>
      <c r="BX10" s="124">
        <v>0.0403</v>
      </c>
      <c r="BY10" s="124">
        <v>0.0401</v>
      </c>
      <c r="BZ10" s="124">
        <v>0.0402</v>
      </c>
      <c r="CA10" s="124">
        <v>0.0472</v>
      </c>
      <c r="CB10" s="124">
        <v>0.0462</v>
      </c>
      <c r="CC10" s="124">
        <v>0.0461</v>
      </c>
      <c r="CD10" s="124">
        <v>0.0471</v>
      </c>
      <c r="CE10" s="124">
        <v>0.0482</v>
      </c>
      <c r="CF10" s="124">
        <v>0.0382</v>
      </c>
      <c r="CG10" s="124">
        <v>0.0453</v>
      </c>
      <c r="CH10" s="124">
        <v>0.0461</v>
      </c>
      <c r="CI10" s="124">
        <v>0.0459</v>
      </c>
      <c r="CJ10" s="124">
        <v>0.0469</v>
      </c>
      <c r="CK10" s="124">
        <v>0.0445</v>
      </c>
      <c r="CL10" s="124">
        <v>0.0469</v>
      </c>
      <c r="CM10" s="124">
        <v>0.0459</v>
      </c>
      <c r="CN10" s="124">
        <v>0.0413</v>
      </c>
      <c r="CO10" s="124">
        <v>0.048</v>
      </c>
      <c r="CP10" s="124">
        <v>0.0441</v>
      </c>
      <c r="CQ10" s="124">
        <v>0.0473</v>
      </c>
      <c r="CR10" s="124">
        <v>0.0479</v>
      </c>
      <c r="CS10" s="124">
        <v>0.049</v>
      </c>
      <c r="CT10" s="124">
        <v>0.0477</v>
      </c>
      <c r="CU10" s="124">
        <v>0.048</v>
      </c>
      <c r="CV10" s="124">
        <v>0.0465</v>
      </c>
      <c r="CW10" s="124">
        <v>0.0458</v>
      </c>
      <c r="CX10" s="124">
        <v>0.0381</v>
      </c>
      <c r="CY10" s="124">
        <v>0.04</v>
      </c>
      <c r="CZ10" s="124">
        <v>0.0453</v>
      </c>
      <c r="DA10" s="124">
        <v>0.0403</v>
      </c>
      <c r="DB10" s="124">
        <v>0.0413</v>
      </c>
      <c r="DC10" s="124">
        <v>0.0435</v>
      </c>
      <c r="DD10" s="124">
        <v>0.0377</v>
      </c>
      <c r="DE10" s="124">
        <v>0</v>
      </c>
      <c r="DF10" s="124">
        <v>0</v>
      </c>
      <c r="DG10" s="124">
        <v>0.0343</v>
      </c>
      <c r="DH10" s="124">
        <v>0.035</v>
      </c>
      <c r="DI10" s="124">
        <v>0.0447</v>
      </c>
      <c r="DJ10" s="124">
        <v>0.0402</v>
      </c>
      <c r="DK10" s="124">
        <v>0.0448</v>
      </c>
      <c r="DL10" s="124">
        <v>0.0334</v>
      </c>
      <c r="DM10" s="124">
        <v>0.0372</v>
      </c>
      <c r="DN10" s="124">
        <v>0.0495</v>
      </c>
      <c r="DO10" s="124">
        <v>0.0403</v>
      </c>
      <c r="DP10" s="124">
        <v>0.052</v>
      </c>
      <c r="DQ10" s="124">
        <v>0.0498</v>
      </c>
      <c r="DR10" s="124">
        <v>0.0455</v>
      </c>
      <c r="DS10" s="124">
        <v>0.0414</v>
      </c>
      <c r="DT10" s="124">
        <v>0.0386</v>
      </c>
      <c r="DU10" s="124">
        <v>0.0417</v>
      </c>
      <c r="DV10" s="124">
        <v>0.0534</v>
      </c>
      <c r="DW10" s="124">
        <v>0.0404</v>
      </c>
    </row>
    <row r="11" spans="1:127" ht="15.75" thickBot="1">
      <c r="A11" s="125"/>
      <c r="B11" s="126" t="s">
        <v>269</v>
      </c>
      <c r="C11" s="124">
        <v>0.0531</v>
      </c>
      <c r="D11" s="124">
        <v>0.0526</v>
      </c>
      <c r="E11" s="124">
        <v>0.0403</v>
      </c>
      <c r="F11" s="124">
        <v>0.0391</v>
      </c>
      <c r="G11" s="124">
        <v>0.0392</v>
      </c>
      <c r="H11" s="124">
        <v>0.0388</v>
      </c>
      <c r="I11" s="124">
        <v>0.0439</v>
      </c>
      <c r="J11" s="124">
        <v>0.0404</v>
      </c>
      <c r="K11" s="124">
        <v>0.0402</v>
      </c>
      <c r="L11" s="124">
        <v>0.0402</v>
      </c>
      <c r="M11" s="124">
        <v>0.0403</v>
      </c>
      <c r="N11" s="124">
        <v>0.0395</v>
      </c>
      <c r="O11" s="124">
        <v>0.0395</v>
      </c>
      <c r="P11" s="124">
        <v>0.0366</v>
      </c>
      <c r="Q11" s="124">
        <v>0.0395</v>
      </c>
      <c r="R11" s="124">
        <v>0.0398</v>
      </c>
      <c r="S11" s="124">
        <v>0.0403</v>
      </c>
      <c r="T11" s="124">
        <v>0.0395</v>
      </c>
      <c r="U11" s="124">
        <v>0.0407</v>
      </c>
      <c r="V11" s="124">
        <v>0.0221</v>
      </c>
      <c r="W11" s="124">
        <v>0.0472</v>
      </c>
      <c r="X11" s="124">
        <v>0.0368</v>
      </c>
      <c r="Y11" s="124">
        <v>0.0381</v>
      </c>
      <c r="Z11" s="124">
        <v>0.0396</v>
      </c>
      <c r="AA11" s="124">
        <v>0.0399</v>
      </c>
      <c r="AB11" s="124">
        <v>0.0385</v>
      </c>
      <c r="AC11" s="124">
        <v>0.0445</v>
      </c>
      <c r="AD11" s="124">
        <v>0.0358</v>
      </c>
      <c r="AE11" s="124">
        <v>0.0376</v>
      </c>
      <c r="AF11" s="124">
        <v>0.0408</v>
      </c>
      <c r="AG11" s="124">
        <v>0.037</v>
      </c>
      <c r="AH11" s="124">
        <v>0.0417</v>
      </c>
      <c r="AI11" s="124">
        <v>0.0374</v>
      </c>
      <c r="AJ11" s="124">
        <v>0.041</v>
      </c>
      <c r="AK11" s="124">
        <v>0.0437</v>
      </c>
      <c r="AL11" s="124">
        <v>0.0468</v>
      </c>
      <c r="AM11" s="124">
        <v>0.0421</v>
      </c>
      <c r="AN11" s="124">
        <v>0.0365</v>
      </c>
      <c r="AO11" s="124">
        <v>0.0561</v>
      </c>
      <c r="AP11" s="124">
        <v>0.0414</v>
      </c>
      <c r="AQ11" s="124">
        <v>0.1546</v>
      </c>
      <c r="AR11" s="124">
        <v>0.0804</v>
      </c>
      <c r="AS11" s="124">
        <v>0.1418</v>
      </c>
      <c r="AT11" s="124">
        <v>0.0436</v>
      </c>
      <c r="AU11" s="136">
        <v>0.0298</v>
      </c>
      <c r="AV11" s="136">
        <v>0.0463</v>
      </c>
      <c r="AW11" s="136">
        <v>0.0457</v>
      </c>
      <c r="AX11" s="136">
        <v>0.0464</v>
      </c>
      <c r="AY11" s="136">
        <v>0.0319</v>
      </c>
      <c r="AZ11" s="136">
        <v>0.0453</v>
      </c>
      <c r="BA11" s="136">
        <v>0.043</v>
      </c>
      <c r="BB11" s="136">
        <v>0.0462</v>
      </c>
      <c r="BC11" s="136">
        <v>0.0487</v>
      </c>
      <c r="BD11" s="136">
        <v>0.0504</v>
      </c>
      <c r="BE11" s="136">
        <v>0.026</v>
      </c>
      <c r="BF11" s="136">
        <v>0.0489</v>
      </c>
      <c r="BG11" s="136">
        <v>0.0482</v>
      </c>
      <c r="BH11" s="136">
        <v>0.049</v>
      </c>
      <c r="BI11" s="136">
        <v>0.0491</v>
      </c>
      <c r="BJ11" s="136">
        <v>0.0497</v>
      </c>
      <c r="BK11" s="136">
        <v>0.0504</v>
      </c>
      <c r="BL11" s="136">
        <v>0.049</v>
      </c>
      <c r="BM11" s="136">
        <v>0.0518</v>
      </c>
      <c r="BN11" s="136">
        <v>0.0459</v>
      </c>
      <c r="BO11" s="136">
        <v>0.0443</v>
      </c>
      <c r="BP11" s="136">
        <v>0.0399</v>
      </c>
      <c r="BQ11" s="136">
        <v>0.0467</v>
      </c>
      <c r="BR11" s="136">
        <v>0.0306</v>
      </c>
      <c r="BS11" s="136">
        <v>0.0302</v>
      </c>
      <c r="BT11" s="136">
        <v>0.0492</v>
      </c>
      <c r="BU11" s="136">
        <v>0.0481</v>
      </c>
      <c r="BV11" s="136">
        <v>0.0492</v>
      </c>
      <c r="BW11" s="136">
        <v>0.0463</v>
      </c>
      <c r="BX11" s="124">
        <v>0.0416</v>
      </c>
      <c r="BY11" s="124">
        <v>0.0414</v>
      </c>
      <c r="BZ11" s="124">
        <v>0.0416</v>
      </c>
      <c r="CA11" s="124">
        <v>0.0486</v>
      </c>
      <c r="CB11" s="124">
        <v>0.0475</v>
      </c>
      <c r="CC11" s="124">
        <v>0.0475</v>
      </c>
      <c r="CD11" s="124">
        <v>0.0485</v>
      </c>
      <c r="CE11" s="124">
        <v>0.0495</v>
      </c>
      <c r="CF11" s="124">
        <v>0.0395</v>
      </c>
      <c r="CG11" s="124">
        <v>0.0466</v>
      </c>
      <c r="CH11" s="124">
        <v>0.0474</v>
      </c>
      <c r="CI11" s="124">
        <v>0.0475</v>
      </c>
      <c r="CJ11" s="124">
        <v>0.0483</v>
      </c>
      <c r="CK11" s="124">
        <v>0.0458</v>
      </c>
      <c r="CL11" s="124">
        <v>0.0483</v>
      </c>
      <c r="CM11" s="124">
        <v>0.0473</v>
      </c>
      <c r="CN11" s="124">
        <v>0.0417</v>
      </c>
      <c r="CO11" s="124">
        <v>0.0496</v>
      </c>
      <c r="CP11" s="124">
        <v>0.0454</v>
      </c>
      <c r="CQ11" s="124">
        <v>0.0497</v>
      </c>
      <c r="CR11" s="124">
        <v>0.0493</v>
      </c>
      <c r="CS11" s="124">
        <v>0.0503</v>
      </c>
      <c r="CT11" s="124">
        <v>0.0491</v>
      </c>
      <c r="CU11" s="124">
        <v>0.0493</v>
      </c>
      <c r="CV11" s="124">
        <v>0.0478</v>
      </c>
      <c r="CW11" s="124">
        <v>0.047</v>
      </c>
      <c r="CX11" s="124">
        <v>0.0394</v>
      </c>
      <c r="CY11" s="124">
        <v>0.0414</v>
      </c>
      <c r="CZ11" s="124">
        <v>0.0466</v>
      </c>
      <c r="DA11" s="124">
        <v>0.0417</v>
      </c>
      <c r="DB11" s="124">
        <v>0.0426</v>
      </c>
      <c r="DC11" s="124">
        <v>0.0448</v>
      </c>
      <c r="DD11" s="124">
        <v>0.0377</v>
      </c>
      <c r="DE11" s="124">
        <v>0</v>
      </c>
      <c r="DF11" s="124">
        <v>0</v>
      </c>
      <c r="DG11" s="124">
        <v>0.0356</v>
      </c>
      <c r="DH11" s="124">
        <v>0.0363</v>
      </c>
      <c r="DI11" s="124">
        <v>0.0461</v>
      </c>
      <c r="DJ11" s="124">
        <v>0.0415</v>
      </c>
      <c r="DK11" s="124">
        <v>0.0461</v>
      </c>
      <c r="DL11" s="124">
        <v>0.0348</v>
      </c>
      <c r="DM11" s="124">
        <v>0.0386</v>
      </c>
      <c r="DN11" s="124">
        <v>0.0508</v>
      </c>
      <c r="DO11" s="124">
        <v>0.0417</v>
      </c>
      <c r="DP11" s="124">
        <v>0.0533</v>
      </c>
      <c r="DQ11" s="124">
        <v>0.0511</v>
      </c>
      <c r="DR11" s="124">
        <v>0.0469</v>
      </c>
      <c r="DS11" s="124">
        <v>0.0428</v>
      </c>
      <c r="DT11" s="124">
        <v>0.04</v>
      </c>
      <c r="DU11" s="124">
        <v>0.043</v>
      </c>
      <c r="DV11" s="124">
        <v>0.0548</v>
      </c>
      <c r="DW11" s="124">
        <v>0.0417</v>
      </c>
    </row>
    <row r="12" spans="1:127" ht="15.75" thickBot="1">
      <c r="A12" s="125"/>
      <c r="B12" s="123" t="s">
        <v>270</v>
      </c>
      <c r="C12" s="124">
        <v>0.0437</v>
      </c>
      <c r="D12" s="124">
        <v>0.0433</v>
      </c>
      <c r="E12" s="124">
        <v>0.0364</v>
      </c>
      <c r="F12" s="124">
        <v>0.0354</v>
      </c>
      <c r="G12" s="124">
        <v>0.0355</v>
      </c>
      <c r="H12" s="124">
        <v>0.0375</v>
      </c>
      <c r="I12" s="124">
        <v>0.0403</v>
      </c>
      <c r="J12" s="124">
        <v>0.0392</v>
      </c>
      <c r="K12" s="124">
        <v>0.0389</v>
      </c>
      <c r="L12" s="124">
        <v>0.0389</v>
      </c>
      <c r="M12" s="124">
        <v>0.039</v>
      </c>
      <c r="N12" s="124">
        <v>0.0382</v>
      </c>
      <c r="O12" s="124">
        <v>0.0382</v>
      </c>
      <c r="P12" s="124">
        <v>0.0353</v>
      </c>
      <c r="Q12" s="124">
        <v>0.0382</v>
      </c>
      <c r="R12" s="124">
        <v>0.0385</v>
      </c>
      <c r="S12" s="124">
        <v>0.039</v>
      </c>
      <c r="T12" s="124">
        <v>0.0348</v>
      </c>
      <c r="U12" s="124">
        <v>0.0358</v>
      </c>
      <c r="V12" s="124">
        <v>0.0382</v>
      </c>
      <c r="W12" s="124">
        <v>0.046</v>
      </c>
      <c r="X12" s="124">
        <v>0.0355</v>
      </c>
      <c r="Y12" s="124">
        <v>0.0368</v>
      </c>
      <c r="Z12" s="124">
        <v>0.0359</v>
      </c>
      <c r="AA12" s="124">
        <v>0.0361</v>
      </c>
      <c r="AB12" s="124">
        <v>0.0349</v>
      </c>
      <c r="AC12" s="124">
        <v>0.0402</v>
      </c>
      <c r="AD12" s="124">
        <v>0.0332</v>
      </c>
      <c r="AE12" s="124">
        <v>0.0349</v>
      </c>
      <c r="AF12" s="124">
        <v>0.0359</v>
      </c>
      <c r="AG12" s="124">
        <v>0.0357</v>
      </c>
      <c r="AH12" s="124">
        <v>0.0367</v>
      </c>
      <c r="AI12" s="124">
        <v>0.0361</v>
      </c>
      <c r="AJ12" s="124">
        <v>0.0388</v>
      </c>
      <c r="AK12" s="124">
        <v>0.0413</v>
      </c>
      <c r="AL12" s="124">
        <v>0.0426</v>
      </c>
      <c r="AM12" s="124">
        <v>0.037</v>
      </c>
      <c r="AN12" s="124">
        <v>0.0321</v>
      </c>
      <c r="AO12" s="124">
        <v>0.0471</v>
      </c>
      <c r="AP12" s="124">
        <v>0.0395</v>
      </c>
      <c r="AQ12" s="124">
        <v>0.1533</v>
      </c>
      <c r="AR12" s="124">
        <v>0.0791</v>
      </c>
      <c r="AS12" s="124">
        <v>0.1405</v>
      </c>
      <c r="AT12" s="124">
        <v>0.0409</v>
      </c>
      <c r="AU12" s="136">
        <v>0.0296</v>
      </c>
      <c r="AV12" s="136">
        <v>0.0518</v>
      </c>
      <c r="AW12" s="136">
        <v>0.0511</v>
      </c>
      <c r="AX12" s="136">
        <v>0.0519</v>
      </c>
      <c r="AY12" s="136">
        <v>0.031</v>
      </c>
      <c r="AZ12" s="136">
        <v>0.0425</v>
      </c>
      <c r="BA12" s="136">
        <v>0.0404</v>
      </c>
      <c r="BB12" s="136">
        <v>0.0406</v>
      </c>
      <c r="BC12" s="136">
        <v>0.0414</v>
      </c>
      <c r="BD12" s="136">
        <v>0.0425</v>
      </c>
      <c r="BE12" s="136">
        <v>0.0238</v>
      </c>
      <c r="BF12" s="136">
        <v>0.0414</v>
      </c>
      <c r="BG12" s="136">
        <v>0.0407</v>
      </c>
      <c r="BH12" s="136">
        <v>0.0416</v>
      </c>
      <c r="BI12" s="136">
        <v>0.0417</v>
      </c>
      <c r="BJ12" s="136">
        <v>0.0421</v>
      </c>
      <c r="BK12" s="136">
        <v>0.0427</v>
      </c>
      <c r="BL12" s="136">
        <v>0.0416</v>
      </c>
      <c r="BM12" s="136">
        <v>0.0476</v>
      </c>
      <c r="BN12" s="136">
        <v>0.0514</v>
      </c>
      <c r="BO12" s="136">
        <v>0.0494</v>
      </c>
      <c r="BP12" s="136">
        <v>0.0364</v>
      </c>
      <c r="BQ12" s="136">
        <v>0.0523</v>
      </c>
      <c r="BR12" s="136">
        <v>0.0297</v>
      </c>
      <c r="BS12" s="136">
        <v>0.0292</v>
      </c>
      <c r="BT12" s="136">
        <v>0.0418</v>
      </c>
      <c r="BU12" s="136">
        <v>0.0406</v>
      </c>
      <c r="BV12" s="136">
        <v>0.0418</v>
      </c>
      <c r="BW12" s="136">
        <v>0.0442</v>
      </c>
      <c r="BX12" s="124">
        <v>0.0396</v>
      </c>
      <c r="BY12" s="124">
        <v>0.0394</v>
      </c>
      <c r="BZ12" s="124">
        <v>0.0395</v>
      </c>
      <c r="CA12" s="124">
        <v>0.0417</v>
      </c>
      <c r="CB12" s="124">
        <v>0.0414</v>
      </c>
      <c r="CC12" s="124">
        <v>0.0414</v>
      </c>
      <c r="CD12" s="124">
        <v>0.0422</v>
      </c>
      <c r="CE12" s="124">
        <v>0.0431</v>
      </c>
      <c r="CF12" s="124">
        <v>0.0375</v>
      </c>
      <c r="CG12" s="124">
        <v>0.0436</v>
      </c>
      <c r="CH12" s="124">
        <v>0.0407</v>
      </c>
      <c r="CI12" s="124">
        <v>0.0408</v>
      </c>
      <c r="CJ12" s="124">
        <v>0.0417</v>
      </c>
      <c r="CK12" s="124">
        <v>0.0397</v>
      </c>
      <c r="CL12" s="124">
        <v>0.042</v>
      </c>
      <c r="CM12" s="124">
        <v>0.0406</v>
      </c>
      <c r="CN12" s="124">
        <v>0.0392</v>
      </c>
      <c r="CO12" s="124">
        <v>0.0426</v>
      </c>
      <c r="CP12" s="124">
        <v>0.0391</v>
      </c>
      <c r="CQ12" s="124">
        <v>0.0428</v>
      </c>
      <c r="CR12" s="124">
        <v>0.0422</v>
      </c>
      <c r="CS12" s="124">
        <v>0.0435</v>
      </c>
      <c r="CT12" s="124">
        <v>0.0421</v>
      </c>
      <c r="CU12" s="124">
        <v>0.0423</v>
      </c>
      <c r="CV12" s="124">
        <v>0.041</v>
      </c>
      <c r="CW12" s="124">
        <v>0.0416</v>
      </c>
      <c r="CX12" s="124">
        <v>0.0376</v>
      </c>
      <c r="CY12" s="124">
        <v>0.0394</v>
      </c>
      <c r="CZ12" s="124">
        <v>0.0436</v>
      </c>
      <c r="DA12" s="124">
        <v>0.0397</v>
      </c>
      <c r="DB12" s="124">
        <v>0.0399</v>
      </c>
      <c r="DC12" s="124">
        <v>0.0434</v>
      </c>
      <c r="DD12" s="124">
        <v>0.0314</v>
      </c>
      <c r="DE12" s="124">
        <v>0</v>
      </c>
      <c r="DF12" s="124">
        <v>0</v>
      </c>
      <c r="DG12" s="124">
        <v>0.0343</v>
      </c>
      <c r="DH12" s="124">
        <v>0.035</v>
      </c>
      <c r="DI12" s="124">
        <v>0.0444</v>
      </c>
      <c r="DJ12" s="124">
        <v>0.0395</v>
      </c>
      <c r="DK12" s="124">
        <v>0.0443</v>
      </c>
      <c r="DL12" s="124">
        <v>0.0335</v>
      </c>
      <c r="DM12" s="124">
        <v>0.0357</v>
      </c>
      <c r="DN12" s="124">
        <v>0.0439</v>
      </c>
      <c r="DO12" s="124">
        <v>0.0404</v>
      </c>
      <c r="DP12" s="124">
        <v>0.0455</v>
      </c>
      <c r="DQ12" s="124">
        <v>0.0442</v>
      </c>
      <c r="DR12" s="124">
        <v>0.0451</v>
      </c>
      <c r="DS12" s="124">
        <v>0.041</v>
      </c>
      <c r="DT12" s="124">
        <v>0.037</v>
      </c>
      <c r="DU12" s="124">
        <v>0.0409</v>
      </c>
      <c r="DV12" s="124">
        <v>0.0512</v>
      </c>
      <c r="DW12" s="124">
        <v>0.0396</v>
      </c>
    </row>
    <row r="13" spans="1:127" ht="15.75" thickBot="1">
      <c r="A13" s="122">
        <v>5</v>
      </c>
      <c r="B13" s="123" t="s">
        <v>9</v>
      </c>
      <c r="C13" s="124">
        <v>0.006</v>
      </c>
      <c r="D13" s="124">
        <v>0.0059</v>
      </c>
      <c r="E13" s="124">
        <v>0.0036</v>
      </c>
      <c r="F13" s="124">
        <v>0.0038</v>
      </c>
      <c r="G13" s="124">
        <v>0.0039</v>
      </c>
      <c r="H13" s="124">
        <v>0.0035</v>
      </c>
      <c r="I13" s="124">
        <v>0.0038</v>
      </c>
      <c r="J13" s="124">
        <v>0.0038</v>
      </c>
      <c r="K13" s="124">
        <v>0.0038</v>
      </c>
      <c r="L13" s="124">
        <v>0.0038</v>
      </c>
      <c r="M13" s="124">
        <v>0.0038</v>
      </c>
      <c r="N13" s="124">
        <v>0.0038</v>
      </c>
      <c r="O13" s="124">
        <v>0.0038</v>
      </c>
      <c r="P13" s="124">
        <v>0.0034</v>
      </c>
      <c r="Q13" s="124">
        <v>0.0037</v>
      </c>
      <c r="R13" s="124">
        <v>0.0038</v>
      </c>
      <c r="S13" s="124">
        <v>0.0038</v>
      </c>
      <c r="T13" s="124">
        <v>0.003</v>
      </c>
      <c r="U13" s="124">
        <v>0.0037</v>
      </c>
      <c r="V13" s="124">
        <v>0.0038</v>
      </c>
      <c r="W13" s="124">
        <v>0.0036</v>
      </c>
      <c r="X13" s="124">
        <v>0.0033</v>
      </c>
      <c r="Y13" s="124">
        <v>0.0033</v>
      </c>
      <c r="Z13" s="124">
        <v>0.0033</v>
      </c>
      <c r="AA13" s="124">
        <v>0.0033</v>
      </c>
      <c r="AB13" s="124">
        <v>0.0049</v>
      </c>
      <c r="AC13" s="124">
        <v>0.0043</v>
      </c>
      <c r="AD13" s="124">
        <v>0.0032</v>
      </c>
      <c r="AE13" s="124">
        <v>0.0039</v>
      </c>
      <c r="AF13" s="124">
        <v>0.0035</v>
      </c>
      <c r="AG13" s="124">
        <v>0.0017</v>
      </c>
      <c r="AH13" s="124">
        <v>0.0036</v>
      </c>
      <c r="AI13" s="124">
        <v>0.0017</v>
      </c>
      <c r="AJ13" s="124">
        <v>0.0027</v>
      </c>
      <c r="AK13" s="124">
        <v>0.0027</v>
      </c>
      <c r="AL13" s="124">
        <v>0.0042</v>
      </c>
      <c r="AM13" s="124">
        <v>0.0035</v>
      </c>
      <c r="AN13" s="124">
        <v>0.0016</v>
      </c>
      <c r="AO13" s="124">
        <v>0.0027</v>
      </c>
      <c r="AP13" s="124">
        <v>0.0017</v>
      </c>
      <c r="AQ13" s="124">
        <v>0</v>
      </c>
      <c r="AR13" s="124">
        <v>0.0037</v>
      </c>
      <c r="AS13" s="124">
        <v>0.0053</v>
      </c>
      <c r="AT13" s="124">
        <v>0.0021</v>
      </c>
      <c r="AU13" s="136">
        <v>0.0019</v>
      </c>
      <c r="AV13" s="136">
        <v>0.0032</v>
      </c>
      <c r="AW13" s="136">
        <v>0.0031</v>
      </c>
      <c r="AX13" s="136">
        <v>0.0032</v>
      </c>
      <c r="AY13" s="136">
        <v>0.0019</v>
      </c>
      <c r="AZ13" s="136">
        <v>0.0033</v>
      </c>
      <c r="BA13" s="136">
        <v>0.0033</v>
      </c>
      <c r="BB13" s="136">
        <v>0.003</v>
      </c>
      <c r="BC13" s="136">
        <v>0.0031</v>
      </c>
      <c r="BD13" s="136">
        <v>0.0034</v>
      </c>
      <c r="BE13" s="136">
        <v>0.0021</v>
      </c>
      <c r="BF13" s="136">
        <v>0.0032</v>
      </c>
      <c r="BG13" s="136">
        <v>0.0031</v>
      </c>
      <c r="BH13" s="136">
        <v>0.0032</v>
      </c>
      <c r="BI13" s="136">
        <v>0.0032</v>
      </c>
      <c r="BJ13" s="136">
        <v>0.0032</v>
      </c>
      <c r="BK13" s="136">
        <v>0.0032</v>
      </c>
      <c r="BL13" s="136">
        <v>0.0032</v>
      </c>
      <c r="BM13" s="136">
        <v>0.0037</v>
      </c>
      <c r="BN13" s="136">
        <v>0.0032</v>
      </c>
      <c r="BO13" s="136">
        <v>0.0031</v>
      </c>
      <c r="BP13" s="136">
        <v>0.0021</v>
      </c>
      <c r="BQ13" s="136">
        <v>0.0032</v>
      </c>
      <c r="BR13" s="136">
        <v>0.0019</v>
      </c>
      <c r="BS13" s="136">
        <v>0.0018</v>
      </c>
      <c r="BT13" s="136">
        <v>0.0031</v>
      </c>
      <c r="BU13" s="136">
        <v>0.0031</v>
      </c>
      <c r="BV13" s="136">
        <v>0.0031</v>
      </c>
      <c r="BW13" s="136">
        <v>0.0019</v>
      </c>
      <c r="BX13" s="124">
        <v>0.0012</v>
      </c>
      <c r="BY13" s="124">
        <v>0.0012</v>
      </c>
      <c r="BZ13" s="124">
        <v>0.0012</v>
      </c>
      <c r="CA13" s="124">
        <v>0.0031</v>
      </c>
      <c r="CB13" s="124">
        <v>0.0021</v>
      </c>
      <c r="CC13" s="124">
        <v>0.0022</v>
      </c>
      <c r="CD13" s="124">
        <v>0.0021</v>
      </c>
      <c r="CE13" s="124">
        <v>0.0023</v>
      </c>
      <c r="CF13" s="124">
        <v>0.0011</v>
      </c>
      <c r="CG13" s="124">
        <v>0.0013</v>
      </c>
      <c r="CH13" s="124">
        <v>0.0024</v>
      </c>
      <c r="CI13" s="124">
        <v>0.0024</v>
      </c>
      <c r="CJ13" s="124">
        <v>0.0033</v>
      </c>
      <c r="CK13" s="124">
        <v>0.0029</v>
      </c>
      <c r="CL13" s="124">
        <v>0.0021</v>
      </c>
      <c r="CM13" s="124">
        <v>0.0024</v>
      </c>
      <c r="CN13" s="124">
        <v>0.0012</v>
      </c>
      <c r="CO13" s="124">
        <v>0.0032</v>
      </c>
      <c r="CP13" s="124">
        <v>0.0024</v>
      </c>
      <c r="CQ13" s="124">
        <v>0.0031</v>
      </c>
      <c r="CR13" s="124">
        <v>0.0026</v>
      </c>
      <c r="CS13" s="124">
        <v>0.0019</v>
      </c>
      <c r="CT13" s="124">
        <v>0.0026</v>
      </c>
      <c r="CU13" s="124">
        <v>0.0027</v>
      </c>
      <c r="CV13" s="124">
        <v>0.0024</v>
      </c>
      <c r="CW13" s="124">
        <v>0.0031</v>
      </c>
      <c r="CX13" s="124">
        <v>0.0013</v>
      </c>
      <c r="CY13" s="124">
        <v>0.0013</v>
      </c>
      <c r="CZ13" s="124">
        <v>0.0012</v>
      </c>
      <c r="DA13" s="124">
        <v>0.0013</v>
      </c>
      <c r="DB13" s="124">
        <v>0.0012</v>
      </c>
      <c r="DC13" s="124">
        <v>0.0014</v>
      </c>
      <c r="DD13" s="124">
        <v>0.0031</v>
      </c>
      <c r="DE13" s="124">
        <v>0.0021</v>
      </c>
      <c r="DF13" s="124">
        <v>0.0021</v>
      </c>
      <c r="DG13" s="124">
        <v>0.0011</v>
      </c>
      <c r="DH13" s="124">
        <v>0.0012</v>
      </c>
      <c r="DI13" s="124">
        <v>0.0009</v>
      </c>
      <c r="DJ13" s="124">
        <v>0.001</v>
      </c>
      <c r="DK13" s="124">
        <v>0.0009</v>
      </c>
      <c r="DL13" s="124">
        <v>0.0011</v>
      </c>
      <c r="DM13" s="124">
        <v>0.001</v>
      </c>
      <c r="DN13" s="124">
        <v>0.0017</v>
      </c>
      <c r="DO13" s="124">
        <v>0.0011</v>
      </c>
      <c r="DP13" s="124">
        <v>0.0024</v>
      </c>
      <c r="DQ13" s="124">
        <v>0.0028</v>
      </c>
      <c r="DR13" s="124">
        <v>0.0012</v>
      </c>
      <c r="DS13" s="124">
        <v>0.0011</v>
      </c>
      <c r="DT13" s="124">
        <v>0.0011</v>
      </c>
      <c r="DU13" s="124">
        <v>0.0011</v>
      </c>
      <c r="DV13" s="124">
        <v>0.0009</v>
      </c>
      <c r="DW13" s="124">
        <v>0.001</v>
      </c>
    </row>
    <row r="14" spans="1:127" ht="15.75" thickBot="1">
      <c r="A14" s="122">
        <v>6</v>
      </c>
      <c r="B14" s="123" t="s">
        <v>10</v>
      </c>
      <c r="C14" s="124">
        <v>0.0071</v>
      </c>
      <c r="D14" s="124">
        <v>0.0069</v>
      </c>
      <c r="E14" s="124">
        <v>0.0042</v>
      </c>
      <c r="F14" s="124">
        <v>0.0045</v>
      </c>
      <c r="G14" s="124">
        <v>0.0045</v>
      </c>
      <c r="H14" s="124">
        <v>0.004</v>
      </c>
      <c r="I14" s="124">
        <v>0.0045</v>
      </c>
      <c r="J14" s="124">
        <v>0.0044</v>
      </c>
      <c r="K14" s="124">
        <v>0.0044</v>
      </c>
      <c r="L14" s="124">
        <v>0.0044</v>
      </c>
      <c r="M14" s="124">
        <v>0.0044</v>
      </c>
      <c r="N14" s="124">
        <v>0.0044</v>
      </c>
      <c r="O14" s="124">
        <v>0.0044</v>
      </c>
      <c r="P14" s="124">
        <v>0.004</v>
      </c>
      <c r="Q14" s="124">
        <v>0.0044</v>
      </c>
      <c r="R14" s="124">
        <v>0.0044</v>
      </c>
      <c r="S14" s="124">
        <v>0.0045</v>
      </c>
      <c r="T14" s="124">
        <v>0.0035</v>
      </c>
      <c r="U14" s="124">
        <v>0.0044</v>
      </c>
      <c r="V14" s="124">
        <v>0.0045</v>
      </c>
      <c r="W14" s="124">
        <v>0.0042</v>
      </c>
      <c r="X14" s="124">
        <v>0.0038</v>
      </c>
      <c r="Y14" s="124">
        <v>0.0038</v>
      </c>
      <c r="Z14" s="124">
        <v>0.0038</v>
      </c>
      <c r="AA14" s="124">
        <v>0.0038</v>
      </c>
      <c r="AB14" s="124">
        <v>0.0057</v>
      </c>
      <c r="AC14" s="124">
        <v>0.005</v>
      </c>
      <c r="AD14" s="124">
        <v>0.0037</v>
      </c>
      <c r="AE14" s="124">
        <v>0.0046</v>
      </c>
      <c r="AF14" s="124">
        <v>0.0041</v>
      </c>
      <c r="AG14" s="124">
        <v>0.002</v>
      </c>
      <c r="AH14" s="124">
        <v>0.0041</v>
      </c>
      <c r="AI14" s="124">
        <v>0.002</v>
      </c>
      <c r="AJ14" s="124">
        <v>0.0031</v>
      </c>
      <c r="AK14" s="124">
        <v>0.0031</v>
      </c>
      <c r="AL14" s="124">
        <v>0.0049</v>
      </c>
      <c r="AM14" s="124">
        <v>0.0041</v>
      </c>
      <c r="AN14" s="124">
        <v>0.0019</v>
      </c>
      <c r="AO14" s="124">
        <v>0.0031</v>
      </c>
      <c r="AP14" s="124">
        <v>0.002</v>
      </c>
      <c r="AQ14" s="124">
        <v>0</v>
      </c>
      <c r="AR14" s="124">
        <v>0.0043</v>
      </c>
      <c r="AS14" s="124">
        <v>0.0061</v>
      </c>
      <c r="AT14" s="124">
        <v>0.0024</v>
      </c>
      <c r="AU14" s="136">
        <v>0.0022</v>
      </c>
      <c r="AV14" s="136">
        <v>0.0037</v>
      </c>
      <c r="AW14" s="136">
        <v>0.0036</v>
      </c>
      <c r="AX14" s="136">
        <v>0.0037</v>
      </c>
      <c r="AY14" s="136">
        <v>0.0022</v>
      </c>
      <c r="AZ14" s="136">
        <v>0.0039</v>
      </c>
      <c r="BA14" s="136">
        <v>0.0038</v>
      </c>
      <c r="BB14" s="136">
        <v>0.0036</v>
      </c>
      <c r="BC14" s="136">
        <v>0.0037</v>
      </c>
      <c r="BD14" s="136">
        <v>0.0039</v>
      </c>
      <c r="BE14" s="136">
        <v>0.0024</v>
      </c>
      <c r="BF14" s="136">
        <v>0.0037</v>
      </c>
      <c r="BG14" s="136">
        <v>0.0036</v>
      </c>
      <c r="BH14" s="136">
        <v>0.0037</v>
      </c>
      <c r="BI14" s="136">
        <v>0.0038</v>
      </c>
      <c r="BJ14" s="136">
        <v>0.0037</v>
      </c>
      <c r="BK14" s="136">
        <v>0.0038</v>
      </c>
      <c r="BL14" s="136">
        <v>0.0037</v>
      </c>
      <c r="BM14" s="136">
        <v>0.0043</v>
      </c>
      <c r="BN14" s="136">
        <v>0.0037</v>
      </c>
      <c r="BO14" s="136">
        <v>0.0036</v>
      </c>
      <c r="BP14" s="136">
        <v>0.0024</v>
      </c>
      <c r="BQ14" s="136">
        <v>0.0037</v>
      </c>
      <c r="BR14" s="136">
        <v>0.0022</v>
      </c>
      <c r="BS14" s="136">
        <v>0.0021</v>
      </c>
      <c r="BT14" s="136">
        <v>0.0037</v>
      </c>
      <c r="BU14" s="136">
        <v>0.0036</v>
      </c>
      <c r="BV14" s="136">
        <v>0.0037</v>
      </c>
      <c r="BW14" s="136">
        <v>0.0022</v>
      </c>
      <c r="BX14" s="124">
        <v>0.0014</v>
      </c>
      <c r="BY14" s="124">
        <v>0.0014</v>
      </c>
      <c r="BZ14" s="124">
        <v>0.0015</v>
      </c>
      <c r="CA14" s="124">
        <v>0.0037</v>
      </c>
      <c r="CB14" s="124">
        <v>0.0025</v>
      </c>
      <c r="CC14" s="124">
        <v>0.0025</v>
      </c>
      <c r="CD14" s="124">
        <v>0.0025</v>
      </c>
      <c r="CE14" s="124">
        <v>0.0026</v>
      </c>
      <c r="CF14" s="124">
        <v>0.0013</v>
      </c>
      <c r="CG14" s="124">
        <v>0.0015</v>
      </c>
      <c r="CH14" s="124">
        <v>0.0028</v>
      </c>
      <c r="CI14" s="124">
        <v>0.0028</v>
      </c>
      <c r="CJ14" s="124">
        <v>0.0039</v>
      </c>
      <c r="CK14" s="124">
        <v>0.0034</v>
      </c>
      <c r="CL14" s="124">
        <v>0.0025</v>
      </c>
      <c r="CM14" s="124">
        <v>0.0028</v>
      </c>
      <c r="CN14" s="124">
        <v>0.0014</v>
      </c>
      <c r="CO14" s="124">
        <v>0.0037</v>
      </c>
      <c r="CP14" s="124">
        <v>0.0028</v>
      </c>
      <c r="CQ14" s="124">
        <v>0.0036</v>
      </c>
      <c r="CR14" s="124">
        <v>0.003</v>
      </c>
      <c r="CS14" s="124">
        <v>0.0023</v>
      </c>
      <c r="CT14" s="124">
        <v>0.0031</v>
      </c>
      <c r="CU14" s="124">
        <v>0.0031</v>
      </c>
      <c r="CV14" s="124">
        <v>0.0028</v>
      </c>
      <c r="CW14" s="124">
        <v>0.0036</v>
      </c>
      <c r="CX14" s="124">
        <v>0.0015</v>
      </c>
      <c r="CY14" s="124">
        <v>0.0016</v>
      </c>
      <c r="CZ14" s="124">
        <v>0.0014</v>
      </c>
      <c r="DA14" s="124">
        <v>0.0016</v>
      </c>
      <c r="DB14" s="124">
        <v>0.0014</v>
      </c>
      <c r="DC14" s="124">
        <v>0.0016</v>
      </c>
      <c r="DD14" s="124">
        <v>0.0036</v>
      </c>
      <c r="DE14" s="124">
        <v>0.0024</v>
      </c>
      <c r="DF14" s="124">
        <v>0.0024</v>
      </c>
      <c r="DG14" s="124">
        <v>0.0013</v>
      </c>
      <c r="DH14" s="124">
        <v>0.0014</v>
      </c>
      <c r="DI14" s="124">
        <v>0.001</v>
      </c>
      <c r="DJ14" s="124">
        <v>0.0012</v>
      </c>
      <c r="DK14" s="124">
        <v>0.001</v>
      </c>
      <c r="DL14" s="124">
        <v>0.0013</v>
      </c>
      <c r="DM14" s="124">
        <v>0.0012</v>
      </c>
      <c r="DN14" s="124">
        <v>0.002</v>
      </c>
      <c r="DO14" s="124">
        <v>0.0012</v>
      </c>
      <c r="DP14" s="124">
        <v>0.0027</v>
      </c>
      <c r="DQ14" s="124">
        <v>0.0033</v>
      </c>
      <c r="DR14" s="124">
        <v>0.0014</v>
      </c>
      <c r="DS14" s="124">
        <v>0.0013</v>
      </c>
      <c r="DT14" s="124">
        <v>0.0013</v>
      </c>
      <c r="DU14" s="124">
        <v>0.0013</v>
      </c>
      <c r="DV14" s="124">
        <v>0.001</v>
      </c>
      <c r="DW14" s="124">
        <v>0.0012</v>
      </c>
    </row>
    <row r="15" spans="1:127" ht="15.75" thickBot="1">
      <c r="A15" s="122">
        <v>7</v>
      </c>
      <c r="B15" s="123" t="s">
        <v>173</v>
      </c>
      <c r="C15" s="124">
        <v>0.1023</v>
      </c>
      <c r="D15" s="124">
        <v>0.1008</v>
      </c>
      <c r="E15" s="124">
        <v>0.0656</v>
      </c>
      <c r="F15" s="124">
        <v>0.0676</v>
      </c>
      <c r="G15" s="124">
        <v>0.0677</v>
      </c>
      <c r="H15" s="124">
        <v>0.0689</v>
      </c>
      <c r="I15" s="124">
        <v>0.108</v>
      </c>
      <c r="J15" s="124">
        <v>0.0743</v>
      </c>
      <c r="K15" s="124">
        <v>0.0735</v>
      </c>
      <c r="L15" s="124">
        <v>0.0734</v>
      </c>
      <c r="M15" s="124">
        <v>0.0738</v>
      </c>
      <c r="N15" s="124">
        <v>0.0713</v>
      </c>
      <c r="O15" s="124">
        <v>0.0712</v>
      </c>
      <c r="P15" s="124">
        <v>0.0658</v>
      </c>
      <c r="Q15" s="124">
        <v>0.0713</v>
      </c>
      <c r="R15" s="124">
        <v>0.0723</v>
      </c>
      <c r="S15" s="124">
        <v>0.0738</v>
      </c>
      <c r="T15" s="124">
        <v>0.0712</v>
      </c>
      <c r="U15" s="124">
        <v>0.0742</v>
      </c>
      <c r="V15" s="124">
        <v>0.0714</v>
      </c>
      <c r="W15" s="124">
        <v>0.0721</v>
      </c>
      <c r="X15" s="124">
        <v>0.0626</v>
      </c>
      <c r="Y15" s="124">
        <v>0.0667</v>
      </c>
      <c r="Z15" s="124">
        <v>0.0688</v>
      </c>
      <c r="AA15" s="124">
        <v>0.0696</v>
      </c>
      <c r="AB15" s="124">
        <v>0.0494</v>
      </c>
      <c r="AC15" s="124">
        <v>0.3634</v>
      </c>
      <c r="AD15" s="124">
        <v>0.1324</v>
      </c>
      <c r="AE15" s="124">
        <v>0.146</v>
      </c>
      <c r="AF15" s="124">
        <v>0.096</v>
      </c>
      <c r="AG15" s="124">
        <v>0.0923</v>
      </c>
      <c r="AH15" s="124">
        <v>0.0998</v>
      </c>
      <c r="AI15" s="124">
        <v>0.094</v>
      </c>
      <c r="AJ15" s="124">
        <v>0.1158</v>
      </c>
      <c r="AK15" s="124">
        <v>0.1286</v>
      </c>
      <c r="AL15" s="124">
        <v>0.111</v>
      </c>
      <c r="AM15" s="124">
        <v>0.0858</v>
      </c>
      <c r="AN15" s="124">
        <v>0.0872</v>
      </c>
      <c r="AO15" s="124">
        <v>0.1573</v>
      </c>
      <c r="AP15" s="124">
        <v>0.1126</v>
      </c>
      <c r="AQ15" s="124">
        <v>0.1009</v>
      </c>
      <c r="AR15" s="124">
        <v>0.1043</v>
      </c>
      <c r="AS15" s="124">
        <v>0.0915</v>
      </c>
      <c r="AT15" s="124">
        <v>0.0336</v>
      </c>
      <c r="AU15" s="136">
        <v>0.0596</v>
      </c>
      <c r="AV15" s="136">
        <v>0.0752</v>
      </c>
      <c r="AW15" s="136">
        <v>0.0736</v>
      </c>
      <c r="AX15" s="136">
        <v>0.0735</v>
      </c>
      <c r="AY15" s="136">
        <v>0.0666</v>
      </c>
      <c r="AZ15" s="136">
        <v>0.0764</v>
      </c>
      <c r="BA15" s="136">
        <v>0.0753</v>
      </c>
      <c r="BB15" s="136">
        <v>0.0756</v>
      </c>
      <c r="BC15" s="136">
        <v>0.0754</v>
      </c>
      <c r="BD15" s="136">
        <v>0.0815</v>
      </c>
      <c r="BE15" s="136">
        <v>0.0671</v>
      </c>
      <c r="BF15" s="136">
        <v>0.0756</v>
      </c>
      <c r="BG15" s="136">
        <v>0.076</v>
      </c>
      <c r="BH15" s="136">
        <v>0.076</v>
      </c>
      <c r="BI15" s="136">
        <v>0.0763</v>
      </c>
      <c r="BJ15" s="136">
        <v>0.0776</v>
      </c>
      <c r="BK15" s="136">
        <v>0.0778</v>
      </c>
      <c r="BL15" s="136">
        <v>0.076</v>
      </c>
      <c r="BM15" s="136">
        <v>0.0759</v>
      </c>
      <c r="BN15" s="136">
        <v>0.0731</v>
      </c>
      <c r="BO15" s="136">
        <v>0.0701</v>
      </c>
      <c r="BP15" s="136">
        <v>0.0744</v>
      </c>
      <c r="BQ15" s="136">
        <v>0.0761</v>
      </c>
      <c r="BR15" s="136">
        <v>0.059</v>
      </c>
      <c r="BS15" s="136">
        <v>0.0587</v>
      </c>
      <c r="BT15" s="136">
        <v>0.0306</v>
      </c>
      <c r="BU15" s="136">
        <v>0.0757</v>
      </c>
      <c r="BV15" s="136">
        <v>0.0765</v>
      </c>
      <c r="BW15" s="136">
        <v>0.0691</v>
      </c>
      <c r="BX15" s="124">
        <v>0.0598</v>
      </c>
      <c r="BY15" s="124">
        <v>0.0592</v>
      </c>
      <c r="BZ15" s="124">
        <v>0.0597</v>
      </c>
      <c r="CA15" s="124">
        <v>0.0584</v>
      </c>
      <c r="CB15" s="124">
        <v>0.0577</v>
      </c>
      <c r="CC15" s="124">
        <v>0.0498</v>
      </c>
      <c r="CD15" s="124">
        <v>0.0522</v>
      </c>
      <c r="CE15" s="124">
        <v>0.054</v>
      </c>
      <c r="CF15" s="124">
        <v>0.0546</v>
      </c>
      <c r="CG15" s="124">
        <v>0.0655</v>
      </c>
      <c r="CH15" s="124">
        <v>0.0569</v>
      </c>
      <c r="CI15" s="124">
        <v>0.0561</v>
      </c>
      <c r="CJ15" s="124">
        <v>0.0529</v>
      </c>
      <c r="CK15" s="124">
        <v>0.0555</v>
      </c>
      <c r="CL15" s="124">
        <v>0.0519</v>
      </c>
      <c r="CM15" s="124">
        <v>0.0567</v>
      </c>
      <c r="CN15" s="124">
        <v>0.0593</v>
      </c>
      <c r="CO15" s="124">
        <v>0.0553</v>
      </c>
      <c r="CP15" s="124">
        <v>0.0532</v>
      </c>
      <c r="CQ15" s="124">
        <v>0.0609</v>
      </c>
      <c r="CR15" s="124">
        <v>0.0403</v>
      </c>
      <c r="CS15" s="124">
        <v>0.0623</v>
      </c>
      <c r="CT15" s="124">
        <v>0.0401</v>
      </c>
      <c r="CU15" s="124">
        <v>0.0404</v>
      </c>
      <c r="CV15" s="124">
        <v>0.0567</v>
      </c>
      <c r="CW15" s="124">
        <v>0.0575</v>
      </c>
      <c r="CX15" s="124">
        <v>0.0523</v>
      </c>
      <c r="CY15" s="124">
        <v>0.0567</v>
      </c>
      <c r="CZ15" s="124">
        <v>0.0655</v>
      </c>
      <c r="DA15" s="124">
        <v>0.0575</v>
      </c>
      <c r="DB15" s="124">
        <v>0.0568</v>
      </c>
      <c r="DC15" s="124">
        <v>0.0622</v>
      </c>
      <c r="DD15" s="124">
        <v>0.0659</v>
      </c>
      <c r="DE15" s="124">
        <v>0.0998</v>
      </c>
      <c r="DF15" s="124">
        <v>0.1014</v>
      </c>
      <c r="DG15" s="124">
        <v>0.0623</v>
      </c>
      <c r="DH15" s="124">
        <v>0.0624</v>
      </c>
      <c r="DI15" s="124">
        <v>0.061</v>
      </c>
      <c r="DJ15" s="124">
        <v>0.0562</v>
      </c>
      <c r="DK15" s="124">
        <v>0.0642</v>
      </c>
      <c r="DL15" s="124">
        <v>0.0595</v>
      </c>
      <c r="DM15" s="124">
        <v>0.0575</v>
      </c>
      <c r="DN15" s="124">
        <v>0.0606</v>
      </c>
      <c r="DO15" s="124">
        <v>0.059</v>
      </c>
      <c r="DP15" s="124">
        <v>0.0431</v>
      </c>
      <c r="DQ15" s="124">
        <v>0.0433</v>
      </c>
      <c r="DR15" s="124">
        <v>0.066</v>
      </c>
      <c r="DS15" s="124">
        <v>0.0605</v>
      </c>
      <c r="DT15" s="124">
        <v>0.0632</v>
      </c>
      <c r="DU15" s="124">
        <v>0.0632</v>
      </c>
      <c r="DV15" s="124">
        <v>0.0858</v>
      </c>
      <c r="DW15" s="124">
        <v>0.0599</v>
      </c>
    </row>
    <row r="16" spans="1:127" ht="15.75" thickBot="1">
      <c r="A16" s="122">
        <v>8</v>
      </c>
      <c r="B16" s="123" t="s">
        <v>271</v>
      </c>
      <c r="C16" s="124">
        <v>1.8189</v>
      </c>
      <c r="D16" s="124">
        <v>1.8236</v>
      </c>
      <c r="E16" s="124">
        <v>1.8439</v>
      </c>
      <c r="F16" s="124">
        <v>1.8314</v>
      </c>
      <c r="G16" s="124">
        <v>1.8315</v>
      </c>
      <c r="H16" s="124">
        <v>1.8752</v>
      </c>
      <c r="I16" s="124">
        <v>1.8842</v>
      </c>
      <c r="J16" s="124">
        <v>1.869</v>
      </c>
      <c r="K16" s="124">
        <v>1.867</v>
      </c>
      <c r="L16" s="124">
        <v>1.8649</v>
      </c>
      <c r="M16" s="124">
        <v>1.8679</v>
      </c>
      <c r="N16" s="124">
        <v>1.8557</v>
      </c>
      <c r="O16" s="124">
        <v>1.8558</v>
      </c>
      <c r="P16" s="124">
        <v>1.8634</v>
      </c>
      <c r="Q16" s="124">
        <v>1.859</v>
      </c>
      <c r="R16" s="124">
        <v>1.8636</v>
      </c>
      <c r="S16" s="124">
        <v>1.8639</v>
      </c>
      <c r="T16" s="124">
        <v>1.8706</v>
      </c>
      <c r="U16" s="124">
        <v>1.8751</v>
      </c>
      <c r="V16" s="124">
        <v>1.851</v>
      </c>
      <c r="W16" s="124">
        <v>1.8739</v>
      </c>
      <c r="X16" s="124">
        <v>1.8611</v>
      </c>
      <c r="Y16" s="124">
        <v>1.8869</v>
      </c>
      <c r="Z16" s="124">
        <v>1.8986</v>
      </c>
      <c r="AA16" s="124">
        <v>1.9007</v>
      </c>
      <c r="AB16" s="124">
        <v>1.8183</v>
      </c>
      <c r="AC16" s="124">
        <v>1.8427</v>
      </c>
      <c r="AD16" s="124">
        <v>1.8264</v>
      </c>
      <c r="AE16" s="124">
        <v>1.7928</v>
      </c>
      <c r="AF16" s="124">
        <v>1.9075</v>
      </c>
      <c r="AG16" s="124">
        <v>1.9086</v>
      </c>
      <c r="AH16" s="124">
        <v>1.916</v>
      </c>
      <c r="AI16" s="124">
        <v>1.9176</v>
      </c>
      <c r="AJ16" s="124">
        <v>1.88</v>
      </c>
      <c r="AK16" s="124">
        <v>1.9217</v>
      </c>
      <c r="AL16" s="124">
        <v>1.8806</v>
      </c>
      <c r="AM16" s="124">
        <v>1.8621</v>
      </c>
      <c r="AN16" s="124">
        <v>1.8927</v>
      </c>
      <c r="AO16" s="124">
        <v>2.0207</v>
      </c>
      <c r="AP16" s="124">
        <v>1.9244</v>
      </c>
      <c r="AQ16" s="124">
        <v>1.9814</v>
      </c>
      <c r="AR16" s="124">
        <v>1.9576</v>
      </c>
      <c r="AS16" s="124">
        <v>1.9812</v>
      </c>
      <c r="AT16" s="124">
        <v>1.865</v>
      </c>
      <c r="AU16" s="136">
        <v>1.9004</v>
      </c>
      <c r="AV16" s="136">
        <v>1.9324</v>
      </c>
      <c r="AW16" s="136">
        <v>1.9338</v>
      </c>
      <c r="AX16" s="136">
        <v>1.9287</v>
      </c>
      <c r="AY16" s="136">
        <v>1.9426</v>
      </c>
      <c r="AZ16" s="136">
        <v>1.9157</v>
      </c>
      <c r="BA16" s="136">
        <v>1.9268</v>
      </c>
      <c r="BB16" s="136">
        <v>1.9584</v>
      </c>
      <c r="BC16" s="136">
        <v>1.922</v>
      </c>
      <c r="BD16" s="136">
        <v>1.9446</v>
      </c>
      <c r="BE16" s="136">
        <v>1.5736</v>
      </c>
      <c r="BF16" s="136">
        <v>1.5896</v>
      </c>
      <c r="BG16" s="136">
        <v>1.9551</v>
      </c>
      <c r="BH16" s="136">
        <v>1.9243</v>
      </c>
      <c r="BI16" s="136">
        <v>1.9166</v>
      </c>
      <c r="BJ16" s="136">
        <v>1.932</v>
      </c>
      <c r="BK16" s="136">
        <v>1.9338</v>
      </c>
      <c r="BL16" s="136">
        <v>1.9214</v>
      </c>
      <c r="BM16" s="136">
        <v>1.9048</v>
      </c>
      <c r="BN16" s="136">
        <v>1.9265</v>
      </c>
      <c r="BO16" s="136">
        <v>1.912</v>
      </c>
      <c r="BP16" s="136">
        <v>1.9521</v>
      </c>
      <c r="BQ16" s="136">
        <v>1.9353</v>
      </c>
      <c r="BR16" s="136">
        <v>1.8978</v>
      </c>
      <c r="BS16" s="136">
        <v>1.9034</v>
      </c>
      <c r="BT16" s="136">
        <v>1.9286</v>
      </c>
      <c r="BU16" s="136">
        <v>1.9552</v>
      </c>
      <c r="BV16" s="136">
        <v>1.9285</v>
      </c>
      <c r="BW16" s="136">
        <v>1.9356</v>
      </c>
      <c r="BX16" s="124">
        <v>1.8622</v>
      </c>
      <c r="BY16" s="124">
        <v>1.8587</v>
      </c>
      <c r="BZ16" s="124">
        <v>1.8567</v>
      </c>
      <c r="CA16" s="124">
        <v>1.8532</v>
      </c>
      <c r="CB16" s="124">
        <v>1.8645</v>
      </c>
      <c r="CC16" s="124">
        <v>1.8556</v>
      </c>
      <c r="CD16" s="124">
        <v>1.8794</v>
      </c>
      <c r="CE16" s="124">
        <v>1.8664</v>
      </c>
      <c r="CF16" s="124">
        <v>1.8543</v>
      </c>
      <c r="CG16" s="124">
        <v>1.8767</v>
      </c>
      <c r="CH16" s="124">
        <v>1.8453</v>
      </c>
      <c r="CI16" s="124">
        <v>1.8452</v>
      </c>
      <c r="CJ16" s="124">
        <v>1.8453</v>
      </c>
      <c r="CK16" s="124">
        <v>1.8593</v>
      </c>
      <c r="CL16" s="124">
        <v>1.8731</v>
      </c>
      <c r="CM16" s="124">
        <v>1.8456</v>
      </c>
      <c r="CN16" s="124">
        <v>1.8593</v>
      </c>
      <c r="CO16" s="124">
        <v>1.8687</v>
      </c>
      <c r="CP16" s="124">
        <v>1.8276</v>
      </c>
      <c r="CQ16" s="124">
        <v>1.8754</v>
      </c>
      <c r="CR16" s="124">
        <v>1.8408</v>
      </c>
      <c r="CS16" s="124">
        <v>1.8803</v>
      </c>
      <c r="CT16" s="124">
        <v>1.8388</v>
      </c>
      <c r="CU16" s="124">
        <v>1.8365</v>
      </c>
      <c r="CV16" s="124">
        <v>1.8539</v>
      </c>
      <c r="CW16" s="124">
        <v>1.8577</v>
      </c>
      <c r="CX16" s="124">
        <v>1.8338</v>
      </c>
      <c r="CY16" s="124">
        <v>1.8593</v>
      </c>
      <c r="CZ16" s="124">
        <v>1.8972</v>
      </c>
      <c r="DA16" s="124">
        <v>1.8633</v>
      </c>
      <c r="DB16" s="124">
        <v>1.8461</v>
      </c>
      <c r="DC16" s="124">
        <v>1.8986</v>
      </c>
      <c r="DD16" s="124">
        <v>1.8587</v>
      </c>
      <c r="DE16" s="124">
        <v>0</v>
      </c>
      <c r="DF16" s="124">
        <v>0</v>
      </c>
      <c r="DG16" s="124">
        <v>1.8911</v>
      </c>
      <c r="DH16" s="124">
        <v>1.8864</v>
      </c>
      <c r="DI16" s="124">
        <v>1.912</v>
      </c>
      <c r="DJ16" s="124">
        <v>1.8577</v>
      </c>
      <c r="DK16" s="124">
        <v>1.9222</v>
      </c>
      <c r="DL16" s="124">
        <v>1.8906</v>
      </c>
      <c r="DM16" s="124">
        <v>1.8682</v>
      </c>
      <c r="DN16" s="124">
        <v>1.8737</v>
      </c>
      <c r="DO16" s="124">
        <v>1.8538</v>
      </c>
      <c r="DP16" s="124">
        <v>1.8552</v>
      </c>
      <c r="DQ16" s="124">
        <v>1.8595</v>
      </c>
      <c r="DR16" s="124">
        <v>1.9097</v>
      </c>
      <c r="DS16" s="124">
        <v>1.8769</v>
      </c>
      <c r="DT16" s="124">
        <v>1.862</v>
      </c>
      <c r="DU16" s="124">
        <v>1.863</v>
      </c>
      <c r="DV16" s="124">
        <v>1.9042</v>
      </c>
      <c r="DW16" s="124">
        <v>1.8614</v>
      </c>
    </row>
    <row r="17" spans="1:127" ht="15.75" thickBot="1">
      <c r="A17" s="122">
        <v>9</v>
      </c>
      <c r="B17" s="123" t="s">
        <v>272</v>
      </c>
      <c r="C17" s="124">
        <v>0.0938</v>
      </c>
      <c r="D17" s="124">
        <v>0.0924</v>
      </c>
      <c r="E17" s="124">
        <v>0.0602</v>
      </c>
      <c r="F17" s="124">
        <v>0.0621</v>
      </c>
      <c r="G17" s="124">
        <v>0.0622</v>
      </c>
      <c r="H17" s="124">
        <v>0.0632</v>
      </c>
      <c r="I17" s="124">
        <v>0.0716</v>
      </c>
      <c r="J17" s="124">
        <v>0.0682</v>
      </c>
      <c r="K17" s="124">
        <v>0.0675</v>
      </c>
      <c r="L17" s="124">
        <v>0.0674</v>
      </c>
      <c r="M17" s="124">
        <v>0.0678</v>
      </c>
      <c r="N17" s="124">
        <v>0.0662</v>
      </c>
      <c r="O17" s="124">
        <v>0.0654</v>
      </c>
      <c r="P17" s="124">
        <v>0.0604</v>
      </c>
      <c r="Q17" s="124">
        <v>0.0655</v>
      </c>
      <c r="R17" s="124">
        <v>0.0663</v>
      </c>
      <c r="S17" s="124">
        <v>0.0677</v>
      </c>
      <c r="T17" s="124">
        <v>0.0653</v>
      </c>
      <c r="U17" s="124">
        <v>0.0681</v>
      </c>
      <c r="V17" s="124">
        <v>0.0656</v>
      </c>
      <c r="W17" s="124">
        <v>0.0662</v>
      </c>
      <c r="X17" s="124">
        <v>0.0575</v>
      </c>
      <c r="Y17" s="124">
        <v>0.0613</v>
      </c>
      <c r="Z17" s="124">
        <v>0.0633</v>
      </c>
      <c r="AA17" s="124">
        <v>0.064</v>
      </c>
      <c r="AB17" s="124">
        <v>0.3239</v>
      </c>
      <c r="AC17" s="124">
        <v>0.1865</v>
      </c>
      <c r="AD17" s="124">
        <v>0.389</v>
      </c>
      <c r="AE17" s="124">
        <v>0.4317</v>
      </c>
      <c r="AF17" s="124">
        <v>0.0911</v>
      </c>
      <c r="AG17" s="124">
        <v>0.0389</v>
      </c>
      <c r="AH17" s="124">
        <v>0.0881</v>
      </c>
      <c r="AI17" s="124">
        <v>0.0396</v>
      </c>
      <c r="AJ17" s="124">
        <v>0.1441</v>
      </c>
      <c r="AK17" s="124">
        <v>0.0989</v>
      </c>
      <c r="AL17" s="124">
        <v>0.1309</v>
      </c>
      <c r="AM17" s="124">
        <v>0.1536</v>
      </c>
      <c r="AN17" s="124">
        <v>0.1246</v>
      </c>
      <c r="AO17" s="124">
        <v>0.0366</v>
      </c>
      <c r="AP17" s="124">
        <v>0.0861</v>
      </c>
      <c r="AQ17" s="124">
        <v>0.0605</v>
      </c>
      <c r="AR17" s="124">
        <v>0.0833</v>
      </c>
      <c r="AS17" s="124">
        <v>0.075</v>
      </c>
      <c r="AT17" s="124">
        <v>0.1725</v>
      </c>
      <c r="AU17" s="136">
        <v>0.1264</v>
      </c>
      <c r="AV17" s="136">
        <v>0.0764</v>
      </c>
      <c r="AW17" s="136">
        <v>0.0746</v>
      </c>
      <c r="AX17" s="136">
        <v>0.0765</v>
      </c>
      <c r="AY17" s="136">
        <v>0.0758</v>
      </c>
      <c r="AZ17" s="136">
        <v>0.0904</v>
      </c>
      <c r="BA17" s="136">
        <v>0.0989</v>
      </c>
      <c r="BB17" s="136">
        <v>0.0515</v>
      </c>
      <c r="BC17" s="136">
        <v>0.083</v>
      </c>
      <c r="BD17" s="136">
        <v>0.0554</v>
      </c>
      <c r="BE17" s="136">
        <v>0.0244</v>
      </c>
      <c r="BF17" s="136">
        <v>0.0832</v>
      </c>
      <c r="BG17" s="136">
        <v>0.0522</v>
      </c>
      <c r="BH17" s="136">
        <v>0.0871</v>
      </c>
      <c r="BI17" s="136">
        <v>0.0873</v>
      </c>
      <c r="BJ17" s="136">
        <v>0.0798</v>
      </c>
      <c r="BK17" s="136">
        <v>0.074</v>
      </c>
      <c r="BL17" s="136">
        <v>0.0838</v>
      </c>
      <c r="BM17" s="136">
        <v>0.0827</v>
      </c>
      <c r="BN17" s="136">
        <v>0.0818</v>
      </c>
      <c r="BO17" s="136">
        <v>0.1477</v>
      </c>
      <c r="BP17" s="136">
        <v>0.0648</v>
      </c>
      <c r="BQ17" s="136">
        <v>0.0545</v>
      </c>
      <c r="BR17" s="136">
        <v>0.1269</v>
      </c>
      <c r="BS17" s="136">
        <v>0.1228</v>
      </c>
      <c r="BT17" s="136">
        <v>0.0855</v>
      </c>
      <c r="BU17" s="136">
        <v>0.0515</v>
      </c>
      <c r="BV17" s="136">
        <v>0.0855</v>
      </c>
      <c r="BW17" s="136">
        <v>0.0939</v>
      </c>
      <c r="BX17" s="124">
        <v>0.0554</v>
      </c>
      <c r="BY17" s="124">
        <v>0.0549</v>
      </c>
      <c r="BZ17" s="124">
        <v>0.0567</v>
      </c>
      <c r="CA17" s="124">
        <v>0.1058</v>
      </c>
      <c r="CB17" s="124">
        <v>0.107</v>
      </c>
      <c r="CC17" s="124">
        <v>0.1291</v>
      </c>
      <c r="CD17" s="124">
        <v>0.0691</v>
      </c>
      <c r="CE17" s="124">
        <v>0.0853</v>
      </c>
      <c r="CF17" s="124">
        <v>0.034</v>
      </c>
      <c r="CG17" s="124">
        <v>0.076</v>
      </c>
      <c r="CH17" s="124">
        <v>0.1187</v>
      </c>
      <c r="CI17" s="124">
        <v>0.1189</v>
      </c>
      <c r="CJ17" s="124">
        <v>0.1161</v>
      </c>
      <c r="CK17" s="124">
        <v>0.1053</v>
      </c>
      <c r="CL17" s="124">
        <v>0.0966</v>
      </c>
      <c r="CM17" s="124">
        <v>0.0851</v>
      </c>
      <c r="CN17" s="124">
        <v>0.0738</v>
      </c>
      <c r="CO17" s="124">
        <v>0.0643</v>
      </c>
      <c r="CP17" s="124">
        <v>0.362</v>
      </c>
      <c r="CQ17" s="124">
        <v>0.0849</v>
      </c>
      <c r="CR17" s="124">
        <v>0.1356</v>
      </c>
      <c r="CS17" s="124">
        <v>0.1137</v>
      </c>
      <c r="CT17" s="124">
        <v>0.1344</v>
      </c>
      <c r="CU17" s="124">
        <v>0.1252</v>
      </c>
      <c r="CV17" s="124">
        <v>0.1134</v>
      </c>
      <c r="CW17" s="124">
        <v>0.1165</v>
      </c>
      <c r="CX17" s="124">
        <v>0.4187</v>
      </c>
      <c r="CY17" s="124">
        <v>0.1142</v>
      </c>
      <c r="CZ17" s="124">
        <v>0.0228</v>
      </c>
      <c r="DA17" s="124">
        <v>0.1132</v>
      </c>
      <c r="DB17" s="124">
        <v>0.3313</v>
      </c>
      <c r="DC17" s="124">
        <v>0.0911</v>
      </c>
      <c r="DD17" s="124">
        <v>0.0306</v>
      </c>
      <c r="DE17" s="124">
        <v>0.1014</v>
      </c>
      <c r="DF17" s="124">
        <v>0.0855</v>
      </c>
      <c r="DG17" s="124">
        <v>0.068</v>
      </c>
      <c r="DH17" s="124">
        <v>0.0667</v>
      </c>
      <c r="DI17" s="124">
        <v>0.0805</v>
      </c>
      <c r="DJ17" s="124">
        <v>0.1039</v>
      </c>
      <c r="DK17" s="124">
        <v>0.0774</v>
      </c>
      <c r="DL17" s="124">
        <v>0.0872</v>
      </c>
      <c r="DM17" s="124">
        <v>0.0866</v>
      </c>
      <c r="DN17" s="124">
        <v>0.1634</v>
      </c>
      <c r="DO17" s="124">
        <v>0.0977</v>
      </c>
      <c r="DP17" s="124">
        <v>0.067</v>
      </c>
      <c r="DQ17" s="124">
        <v>0.122</v>
      </c>
      <c r="DR17" s="124">
        <v>0.0831</v>
      </c>
      <c r="DS17" s="124">
        <v>0.0887</v>
      </c>
      <c r="DT17" s="124">
        <v>0.0653</v>
      </c>
      <c r="DU17" s="124">
        <v>0.0471</v>
      </c>
      <c r="DV17" s="124">
        <v>0.0969</v>
      </c>
      <c r="DW17" s="124">
        <v>0.0714</v>
      </c>
    </row>
    <row r="18" spans="1:127" ht="15.75" thickBot="1">
      <c r="A18" s="122">
        <v>10</v>
      </c>
      <c r="B18" s="123" t="s">
        <v>273</v>
      </c>
      <c r="C18" s="124">
        <v>0.2098</v>
      </c>
      <c r="D18" s="124">
        <v>0.209</v>
      </c>
      <c r="E18" s="124">
        <v>0.2184</v>
      </c>
      <c r="F18" s="124">
        <v>0.1294</v>
      </c>
      <c r="G18" s="124">
        <v>0.1964</v>
      </c>
      <c r="H18" s="124">
        <v>0.2347</v>
      </c>
      <c r="I18" s="124">
        <v>0.2157</v>
      </c>
      <c r="J18" s="124">
        <v>0.2095</v>
      </c>
      <c r="K18" s="124">
        <v>0.2084</v>
      </c>
      <c r="L18" s="124">
        <v>0.2079</v>
      </c>
      <c r="M18" s="124">
        <v>0.2089</v>
      </c>
      <c r="N18" s="124">
        <v>0.2042</v>
      </c>
      <c r="O18" s="124">
        <v>0.2041</v>
      </c>
      <c r="P18" s="124">
        <v>0.2004</v>
      </c>
      <c r="Q18" s="124">
        <v>0.2048</v>
      </c>
      <c r="R18" s="124">
        <v>0.1721</v>
      </c>
      <c r="S18" s="124">
        <v>0.2082</v>
      </c>
      <c r="T18" s="124">
        <v>0.2046</v>
      </c>
      <c r="U18" s="124">
        <v>0.2204</v>
      </c>
      <c r="V18" s="124">
        <v>0.2106</v>
      </c>
      <c r="W18" s="124">
        <v>0.1626</v>
      </c>
      <c r="X18" s="124">
        <v>0.1932</v>
      </c>
      <c r="Y18" s="124">
        <v>0.1551</v>
      </c>
      <c r="Z18" s="124">
        <v>0.1708</v>
      </c>
      <c r="AA18" s="124">
        <v>0.1809</v>
      </c>
      <c r="AB18" s="124">
        <v>0.2328</v>
      </c>
      <c r="AC18" s="124">
        <v>0.1679</v>
      </c>
      <c r="AD18" s="124">
        <v>0.1822</v>
      </c>
      <c r="AE18" s="124">
        <v>0.1829</v>
      </c>
      <c r="AF18" s="124">
        <v>0.1969</v>
      </c>
      <c r="AG18" s="124">
        <v>0.2176</v>
      </c>
      <c r="AH18" s="124">
        <v>0.1722</v>
      </c>
      <c r="AI18" s="124">
        <v>0.1784</v>
      </c>
      <c r="AJ18" s="124">
        <v>0.1884</v>
      </c>
      <c r="AK18" s="124">
        <v>0.2041</v>
      </c>
      <c r="AL18" s="124">
        <v>0.1474</v>
      </c>
      <c r="AM18" s="124">
        <v>0.1927</v>
      </c>
      <c r="AN18" s="124">
        <v>0.1766</v>
      </c>
      <c r="AO18" s="124">
        <v>0.2193</v>
      </c>
      <c r="AP18" s="124">
        <v>0.2013</v>
      </c>
      <c r="AQ18" s="124">
        <v>0</v>
      </c>
      <c r="AR18" s="124">
        <v>0</v>
      </c>
      <c r="AS18" s="124">
        <v>0</v>
      </c>
      <c r="AT18" s="124">
        <v>0.2665</v>
      </c>
      <c r="AU18" s="136">
        <v>0.1693</v>
      </c>
      <c r="AV18" s="136">
        <v>0.1734</v>
      </c>
      <c r="AW18" s="136">
        <v>0.1748</v>
      </c>
      <c r="AX18" s="136">
        <v>0.1923</v>
      </c>
      <c r="AY18" s="136">
        <v>0.2311</v>
      </c>
      <c r="AZ18" s="136">
        <v>0.1702</v>
      </c>
      <c r="BA18" s="136">
        <v>0.2762</v>
      </c>
      <c r="BB18" s="136">
        <v>0.2036</v>
      </c>
      <c r="BC18" s="136">
        <v>0.1818</v>
      </c>
      <c r="BD18" s="136">
        <v>0.1846</v>
      </c>
      <c r="BE18" s="136">
        <v>0.1659</v>
      </c>
      <c r="BF18" s="136">
        <v>0.1784</v>
      </c>
      <c r="BG18" s="136">
        <v>0.201</v>
      </c>
      <c r="BH18" s="136">
        <v>0.2162</v>
      </c>
      <c r="BI18" s="136">
        <v>0.1632</v>
      </c>
      <c r="BJ18" s="136">
        <v>0.189</v>
      </c>
      <c r="BK18" s="136">
        <v>0.1804</v>
      </c>
      <c r="BL18" s="136">
        <v>0.1691</v>
      </c>
      <c r="BM18" s="136">
        <v>0.1803</v>
      </c>
      <c r="BN18" s="136">
        <v>0.1741</v>
      </c>
      <c r="BO18" s="136">
        <v>0.1636</v>
      </c>
      <c r="BP18" s="136">
        <v>0.2064</v>
      </c>
      <c r="BQ18" s="136">
        <v>0.1851</v>
      </c>
      <c r="BR18" s="136">
        <v>0.2065</v>
      </c>
      <c r="BS18" s="136">
        <v>0.1792</v>
      </c>
      <c r="BT18" s="136">
        <v>0.1857</v>
      </c>
      <c r="BU18" s="136">
        <v>0.2238</v>
      </c>
      <c r="BV18" s="136">
        <v>0.1763</v>
      </c>
      <c r="BW18" s="136">
        <v>0.1885</v>
      </c>
      <c r="BX18" s="124">
        <v>0.2434</v>
      </c>
      <c r="BY18" s="124">
        <v>0.1855</v>
      </c>
      <c r="BZ18" s="124">
        <v>0.157</v>
      </c>
      <c r="CA18" s="124">
        <v>0.1815</v>
      </c>
      <c r="CB18" s="124">
        <v>0.1774</v>
      </c>
      <c r="CC18" s="124">
        <v>0.1554</v>
      </c>
      <c r="CD18" s="124">
        <v>0.1807</v>
      </c>
      <c r="CE18" s="124">
        <v>0.1799</v>
      </c>
      <c r="CF18" s="124">
        <v>0.179</v>
      </c>
      <c r="CG18" s="124">
        <v>0.1645</v>
      </c>
      <c r="CH18" s="124">
        <v>0.2142</v>
      </c>
      <c r="CI18" s="124">
        <v>0.1596</v>
      </c>
      <c r="CJ18" s="124">
        <v>0.1823</v>
      </c>
      <c r="CK18" s="124">
        <v>0.1886</v>
      </c>
      <c r="CL18" s="124">
        <v>0.1644</v>
      </c>
      <c r="CM18" s="124">
        <v>0.1843</v>
      </c>
      <c r="CN18" s="124">
        <v>0.1768</v>
      </c>
      <c r="CO18" s="124">
        <v>0.189</v>
      </c>
      <c r="CP18" s="124">
        <v>0.1771</v>
      </c>
      <c r="CQ18" s="124">
        <v>0.1902</v>
      </c>
      <c r="CR18" s="124">
        <v>0.1703</v>
      </c>
      <c r="CS18" s="124">
        <v>0.1817</v>
      </c>
      <c r="CT18" s="124">
        <v>0.1421</v>
      </c>
      <c r="CU18" s="124">
        <v>0.2137</v>
      </c>
      <c r="CV18" s="124">
        <v>0.1802</v>
      </c>
      <c r="CW18" s="124">
        <v>0.1827</v>
      </c>
      <c r="CX18" s="124">
        <v>0.1515</v>
      </c>
      <c r="CY18" s="124">
        <v>0.1542</v>
      </c>
      <c r="CZ18" s="124">
        <v>0.1732</v>
      </c>
      <c r="DA18" s="124">
        <v>0.1993</v>
      </c>
      <c r="DB18" s="124">
        <v>0.1362</v>
      </c>
      <c r="DC18" s="124">
        <v>0.1822</v>
      </c>
      <c r="DD18" s="124">
        <v>0.2053</v>
      </c>
      <c r="DE18" s="124">
        <v>0.2547</v>
      </c>
      <c r="DF18" s="124">
        <v>0.3007</v>
      </c>
      <c r="DG18" s="124">
        <v>0.1701</v>
      </c>
      <c r="DH18" s="124">
        <v>0.1608</v>
      </c>
      <c r="DI18" s="124">
        <v>0.1883</v>
      </c>
      <c r="DJ18" s="124">
        <v>0.1584</v>
      </c>
      <c r="DK18" s="124">
        <v>0.1881</v>
      </c>
      <c r="DL18" s="124">
        <v>0.1674</v>
      </c>
      <c r="DM18" s="124">
        <v>0.1651</v>
      </c>
      <c r="DN18" s="124">
        <v>0.1671</v>
      </c>
      <c r="DO18" s="124">
        <v>0.1756</v>
      </c>
      <c r="DP18" s="124">
        <v>0.2155</v>
      </c>
      <c r="DQ18" s="124">
        <v>0.1531</v>
      </c>
      <c r="DR18" s="124">
        <v>0.1778</v>
      </c>
      <c r="DS18" s="124">
        <v>0.2137</v>
      </c>
      <c r="DT18" s="124">
        <v>0.1609</v>
      </c>
      <c r="DU18" s="124">
        <v>0.1723</v>
      </c>
      <c r="DV18" s="124">
        <v>0.1583</v>
      </c>
      <c r="DW18" s="124">
        <v>0.1728</v>
      </c>
    </row>
    <row r="19" spans="1:127" ht="15.75" thickBot="1">
      <c r="A19" s="122">
        <v>11</v>
      </c>
      <c r="B19" s="123" t="s">
        <v>16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124">
        <v>0</v>
      </c>
      <c r="R19" s="124">
        <v>0</v>
      </c>
      <c r="S19" s="124">
        <v>0</v>
      </c>
      <c r="T19" s="124">
        <v>0</v>
      </c>
      <c r="U19" s="124">
        <v>0</v>
      </c>
      <c r="V19" s="124">
        <v>0</v>
      </c>
      <c r="W19" s="124">
        <v>0</v>
      </c>
      <c r="X19" s="124">
        <v>0</v>
      </c>
      <c r="Y19" s="124">
        <v>0</v>
      </c>
      <c r="Z19" s="124">
        <v>0</v>
      </c>
      <c r="AA19" s="124">
        <v>0</v>
      </c>
      <c r="AB19" s="124">
        <v>0</v>
      </c>
      <c r="AC19" s="124">
        <v>0</v>
      </c>
      <c r="AD19" s="124">
        <v>0</v>
      </c>
      <c r="AE19" s="124">
        <v>0</v>
      </c>
      <c r="AF19" s="124">
        <v>0</v>
      </c>
      <c r="AG19" s="124">
        <v>0</v>
      </c>
      <c r="AH19" s="124">
        <v>0</v>
      </c>
      <c r="AI19" s="124">
        <v>0</v>
      </c>
      <c r="AJ19" s="124">
        <v>0</v>
      </c>
      <c r="AK19" s="124">
        <v>0</v>
      </c>
      <c r="AL19" s="124">
        <v>0</v>
      </c>
      <c r="AM19" s="124">
        <v>0</v>
      </c>
      <c r="AN19" s="124">
        <v>0</v>
      </c>
      <c r="AO19" s="124">
        <v>0</v>
      </c>
      <c r="AP19" s="124">
        <v>0</v>
      </c>
      <c r="AQ19" s="124">
        <v>0</v>
      </c>
      <c r="AR19" s="124">
        <v>0</v>
      </c>
      <c r="AS19" s="124">
        <v>0</v>
      </c>
      <c r="AT19" s="124">
        <v>0</v>
      </c>
      <c r="AU19" s="136">
        <v>0.0411</v>
      </c>
      <c r="AV19" s="136">
        <v>0</v>
      </c>
      <c r="AW19" s="136">
        <v>0</v>
      </c>
      <c r="AX19" s="136">
        <v>0</v>
      </c>
      <c r="AY19" s="136">
        <v>0</v>
      </c>
      <c r="AZ19" s="136">
        <v>0</v>
      </c>
      <c r="BA19" s="136">
        <v>0</v>
      </c>
      <c r="BB19" s="136">
        <v>0</v>
      </c>
      <c r="BC19" s="136">
        <v>0</v>
      </c>
      <c r="BD19" s="136">
        <v>0</v>
      </c>
      <c r="BE19" s="136">
        <v>0</v>
      </c>
      <c r="BF19" s="136">
        <v>0</v>
      </c>
      <c r="BG19" s="136">
        <v>0</v>
      </c>
      <c r="BH19" s="136">
        <v>0</v>
      </c>
      <c r="BI19" s="136">
        <v>0</v>
      </c>
      <c r="BJ19" s="136">
        <v>0</v>
      </c>
      <c r="BK19" s="136">
        <v>0</v>
      </c>
      <c r="BL19" s="136">
        <v>0</v>
      </c>
      <c r="BM19" s="136">
        <v>0</v>
      </c>
      <c r="BN19" s="136">
        <v>0</v>
      </c>
      <c r="BO19" s="136">
        <v>0</v>
      </c>
      <c r="BP19" s="136">
        <v>0</v>
      </c>
      <c r="BQ19" s="136">
        <v>0</v>
      </c>
      <c r="BR19" s="136">
        <v>0.0294</v>
      </c>
      <c r="BS19" s="136">
        <v>0.0355</v>
      </c>
      <c r="BT19" s="136">
        <v>0</v>
      </c>
      <c r="BU19" s="136">
        <v>0</v>
      </c>
      <c r="BV19" s="136">
        <v>0</v>
      </c>
      <c r="BW19" s="136">
        <v>0.0403</v>
      </c>
      <c r="BX19" s="124">
        <v>0.0281</v>
      </c>
      <c r="BY19" s="124">
        <v>0.0509</v>
      </c>
      <c r="BZ19" s="124">
        <v>0</v>
      </c>
      <c r="CA19" s="124">
        <v>0</v>
      </c>
      <c r="CB19" s="124">
        <v>0</v>
      </c>
      <c r="CC19" s="124">
        <v>0</v>
      </c>
      <c r="CD19" s="124">
        <v>0</v>
      </c>
      <c r="CE19" s="124">
        <v>0</v>
      </c>
      <c r="CF19" s="124">
        <v>0.0264</v>
      </c>
      <c r="CG19" s="124">
        <v>0</v>
      </c>
      <c r="CH19" s="124">
        <v>0</v>
      </c>
      <c r="CI19" s="124">
        <v>0</v>
      </c>
      <c r="CJ19" s="124">
        <v>0</v>
      </c>
      <c r="CK19" s="124">
        <v>0</v>
      </c>
      <c r="CL19" s="124">
        <v>0</v>
      </c>
      <c r="CM19" s="124">
        <v>0</v>
      </c>
      <c r="CN19" s="124">
        <v>0</v>
      </c>
      <c r="CO19" s="124">
        <v>0</v>
      </c>
      <c r="CP19" s="124">
        <v>0</v>
      </c>
      <c r="CQ19" s="124">
        <v>0</v>
      </c>
      <c r="CR19" s="124">
        <v>0</v>
      </c>
      <c r="CS19" s="124">
        <v>0</v>
      </c>
      <c r="CT19" s="124">
        <v>0</v>
      </c>
      <c r="CU19" s="124">
        <v>0</v>
      </c>
      <c r="CV19" s="124">
        <v>0</v>
      </c>
      <c r="CW19" s="124">
        <v>0</v>
      </c>
      <c r="CX19" s="124">
        <v>0.0345</v>
      </c>
      <c r="CY19" s="124">
        <v>0.0314</v>
      </c>
      <c r="CZ19" s="124">
        <v>0.0363</v>
      </c>
      <c r="DA19" s="124">
        <v>0</v>
      </c>
      <c r="DB19" s="124">
        <v>0.0346</v>
      </c>
      <c r="DC19" s="124">
        <v>0</v>
      </c>
      <c r="DD19" s="124">
        <v>0</v>
      </c>
      <c r="DE19" s="124">
        <v>0.0403</v>
      </c>
      <c r="DF19" s="124">
        <v>0.0512</v>
      </c>
      <c r="DG19" s="124">
        <v>0.0252</v>
      </c>
      <c r="DH19" s="124">
        <v>0.0355</v>
      </c>
      <c r="DI19" s="124">
        <v>0.0271</v>
      </c>
      <c r="DJ19" s="124">
        <v>0</v>
      </c>
      <c r="DK19" s="124">
        <v>0.0256</v>
      </c>
      <c r="DL19" s="124">
        <v>0.0256</v>
      </c>
      <c r="DM19" s="124">
        <v>0.0432</v>
      </c>
      <c r="DN19" s="124">
        <v>0</v>
      </c>
      <c r="DO19" s="124">
        <v>0</v>
      </c>
      <c r="DP19" s="124">
        <v>0</v>
      </c>
      <c r="DQ19" s="124">
        <v>0</v>
      </c>
      <c r="DR19" s="124">
        <v>0.0221</v>
      </c>
      <c r="DS19" s="124">
        <v>0.0365</v>
      </c>
      <c r="DT19" s="124">
        <v>0</v>
      </c>
      <c r="DU19" s="124">
        <v>0.0455</v>
      </c>
      <c r="DV19" s="124">
        <v>0</v>
      </c>
      <c r="DW19" s="124">
        <v>0.0203</v>
      </c>
    </row>
    <row r="20" spans="1:127" ht="15.75" thickBot="1">
      <c r="A20" s="122">
        <v>13</v>
      </c>
      <c r="B20" s="123" t="s">
        <v>274</v>
      </c>
      <c r="C20" s="124">
        <v>0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0</v>
      </c>
      <c r="AA20" s="124">
        <v>0</v>
      </c>
      <c r="AB20" s="124">
        <v>0</v>
      </c>
      <c r="AC20" s="124">
        <v>0</v>
      </c>
      <c r="AD20" s="124">
        <v>0</v>
      </c>
      <c r="AE20" s="124">
        <v>0</v>
      </c>
      <c r="AF20" s="124">
        <v>0</v>
      </c>
      <c r="AG20" s="124">
        <v>0</v>
      </c>
      <c r="AH20" s="124">
        <v>0</v>
      </c>
      <c r="AI20" s="124">
        <v>0</v>
      </c>
      <c r="AJ20" s="124">
        <v>0</v>
      </c>
      <c r="AK20" s="124">
        <v>0</v>
      </c>
      <c r="AL20" s="124">
        <v>0</v>
      </c>
      <c r="AM20" s="124">
        <v>0</v>
      </c>
      <c r="AN20" s="124">
        <v>0</v>
      </c>
      <c r="AO20" s="124">
        <v>0</v>
      </c>
      <c r="AP20" s="124">
        <v>0</v>
      </c>
      <c r="AQ20" s="124">
        <v>0</v>
      </c>
      <c r="AR20" s="124">
        <v>0</v>
      </c>
      <c r="AS20" s="124">
        <v>0</v>
      </c>
      <c r="AT20" s="124">
        <v>0</v>
      </c>
      <c r="AU20" s="136">
        <v>0.8</v>
      </c>
      <c r="AV20" s="136">
        <v>0</v>
      </c>
      <c r="AW20" s="136">
        <v>0</v>
      </c>
      <c r="AX20" s="136">
        <v>0</v>
      </c>
      <c r="AY20" s="136">
        <v>0</v>
      </c>
      <c r="AZ20" s="136">
        <v>0</v>
      </c>
      <c r="BA20" s="136">
        <v>0</v>
      </c>
      <c r="BB20" s="136">
        <v>0</v>
      </c>
      <c r="BC20" s="136">
        <v>0</v>
      </c>
      <c r="BD20" s="136">
        <v>0</v>
      </c>
      <c r="BE20" s="136">
        <v>0</v>
      </c>
      <c r="BF20" s="136">
        <v>0</v>
      </c>
      <c r="BG20" s="136">
        <v>0</v>
      </c>
      <c r="BH20" s="136">
        <v>0</v>
      </c>
      <c r="BI20" s="136">
        <v>0</v>
      </c>
      <c r="BJ20" s="136">
        <v>0</v>
      </c>
      <c r="BK20" s="136">
        <v>0</v>
      </c>
      <c r="BL20" s="136">
        <v>0</v>
      </c>
      <c r="BM20" s="136">
        <v>0</v>
      </c>
      <c r="BN20" s="136">
        <v>0</v>
      </c>
      <c r="BO20" s="136">
        <v>0</v>
      </c>
      <c r="BP20" s="136">
        <v>0</v>
      </c>
      <c r="BQ20" s="136">
        <v>0</v>
      </c>
      <c r="BR20" s="136">
        <v>0.8</v>
      </c>
      <c r="BS20" s="136">
        <v>0.8</v>
      </c>
      <c r="BT20" s="136">
        <v>0</v>
      </c>
      <c r="BU20" s="136">
        <v>0</v>
      </c>
      <c r="BV20" s="136">
        <v>0</v>
      </c>
      <c r="BW20" s="136">
        <v>0.8</v>
      </c>
      <c r="BX20" s="124">
        <v>0.8</v>
      </c>
      <c r="BY20" s="124">
        <v>0.8</v>
      </c>
      <c r="BZ20" s="124">
        <v>0</v>
      </c>
      <c r="CA20" s="124">
        <v>0</v>
      </c>
      <c r="CB20" s="124">
        <v>0</v>
      </c>
      <c r="CC20" s="124">
        <v>0</v>
      </c>
      <c r="CD20" s="124">
        <v>0</v>
      </c>
      <c r="CE20" s="124">
        <v>0</v>
      </c>
      <c r="CF20" s="124">
        <v>0.8</v>
      </c>
      <c r="CG20" s="124">
        <v>0</v>
      </c>
      <c r="CH20" s="124">
        <v>0</v>
      </c>
      <c r="CI20" s="124">
        <v>0</v>
      </c>
      <c r="CJ20" s="124">
        <v>0</v>
      </c>
      <c r="CK20" s="124">
        <v>0</v>
      </c>
      <c r="CL20" s="124">
        <v>0</v>
      </c>
      <c r="CM20" s="124">
        <v>0</v>
      </c>
      <c r="CN20" s="124">
        <v>0</v>
      </c>
      <c r="CO20" s="124">
        <v>0</v>
      </c>
      <c r="CP20" s="124">
        <v>0</v>
      </c>
      <c r="CQ20" s="124">
        <v>0</v>
      </c>
      <c r="CR20" s="124">
        <v>0</v>
      </c>
      <c r="CS20" s="124">
        <v>0</v>
      </c>
      <c r="CT20" s="124">
        <v>0</v>
      </c>
      <c r="CU20" s="124">
        <v>0</v>
      </c>
      <c r="CV20" s="124">
        <v>0</v>
      </c>
      <c r="CW20" s="124">
        <v>0</v>
      </c>
      <c r="CX20" s="124">
        <v>0.8</v>
      </c>
      <c r="CY20" s="124">
        <v>0.8</v>
      </c>
      <c r="CZ20" s="124">
        <v>0.8</v>
      </c>
      <c r="DA20" s="124">
        <v>0</v>
      </c>
      <c r="DB20" s="124">
        <v>0.8</v>
      </c>
      <c r="DC20" s="124">
        <v>0</v>
      </c>
      <c r="DD20" s="124">
        <v>0</v>
      </c>
      <c r="DE20" s="124">
        <v>0.8</v>
      </c>
      <c r="DF20" s="124">
        <v>0.8</v>
      </c>
      <c r="DG20" s="124">
        <v>0.8</v>
      </c>
      <c r="DH20" s="124">
        <v>0.8</v>
      </c>
      <c r="DI20" s="124">
        <v>0.8</v>
      </c>
      <c r="DJ20" s="124">
        <v>0</v>
      </c>
      <c r="DK20" s="124">
        <v>0.8</v>
      </c>
      <c r="DL20" s="124">
        <v>0.8</v>
      </c>
      <c r="DM20" s="124">
        <v>0.8</v>
      </c>
      <c r="DN20" s="124">
        <v>0</v>
      </c>
      <c r="DO20" s="124">
        <v>0</v>
      </c>
      <c r="DP20" s="124">
        <v>0</v>
      </c>
      <c r="DQ20" s="124">
        <v>0</v>
      </c>
      <c r="DR20" s="124">
        <v>0.8</v>
      </c>
      <c r="DS20" s="124">
        <v>0.8</v>
      </c>
      <c r="DT20" s="124">
        <v>0</v>
      </c>
      <c r="DU20" s="124">
        <v>0.8</v>
      </c>
      <c r="DV20" s="124">
        <v>0</v>
      </c>
      <c r="DW20" s="124">
        <v>0.8</v>
      </c>
    </row>
    <row r="21" spans="1:127" ht="15.75" thickBot="1">
      <c r="A21" s="125"/>
      <c r="B21" s="123" t="s">
        <v>275</v>
      </c>
      <c r="C21" s="131">
        <v>3.4487</v>
      </c>
      <c r="D21" s="131">
        <v>3.4198</v>
      </c>
      <c r="E21" s="131">
        <v>3.3211</v>
      </c>
      <c r="F21" s="131">
        <v>3.2947</v>
      </c>
      <c r="G21" s="131">
        <v>3.3613</v>
      </c>
      <c r="H21" s="131">
        <v>3.1521</v>
      </c>
      <c r="I21" s="131">
        <v>3.1739</v>
      </c>
      <c r="J21" s="131">
        <v>3.2219</v>
      </c>
      <c r="K21" s="131">
        <v>3.2284</v>
      </c>
      <c r="L21" s="131">
        <v>3.236</v>
      </c>
      <c r="M21" s="131">
        <v>3.2253</v>
      </c>
      <c r="N21" s="124">
        <v>3.2697</v>
      </c>
      <c r="O21" s="124">
        <v>3.2688</v>
      </c>
      <c r="P21" s="124">
        <v>3.2345</v>
      </c>
      <c r="Q21" s="124">
        <v>3.2563</v>
      </c>
      <c r="R21" s="124">
        <v>3.2052</v>
      </c>
      <c r="S21" s="124">
        <v>3.2402</v>
      </c>
      <c r="T21" s="124">
        <v>3.2108</v>
      </c>
      <c r="U21" s="124">
        <v>3.2108</v>
      </c>
      <c r="V21" s="124">
        <v>3.2785</v>
      </c>
      <c r="W21" s="124">
        <v>3.1555</v>
      </c>
      <c r="X21" s="124">
        <v>3.2364</v>
      </c>
      <c r="Y21" s="124">
        <v>3.1055</v>
      </c>
      <c r="Z21" s="124">
        <v>3.0849</v>
      </c>
      <c r="AA21" s="124">
        <v>3.0889</v>
      </c>
      <c r="AB21" s="124">
        <v>3.4762</v>
      </c>
      <c r="AC21" s="124">
        <v>3.2068</v>
      </c>
      <c r="AD21" s="124">
        <v>3.3768</v>
      </c>
      <c r="AE21" s="124">
        <v>3.6282</v>
      </c>
      <c r="AF21" s="124">
        <v>3.0868</v>
      </c>
      <c r="AG21" s="124">
        <v>3.1003</v>
      </c>
      <c r="AH21" s="124">
        <v>3.0394</v>
      </c>
      <c r="AI21" s="124">
        <v>3.0372</v>
      </c>
      <c r="AJ21" s="124">
        <v>3.157</v>
      </c>
      <c r="AK21" s="124">
        <v>3.0572</v>
      </c>
      <c r="AL21" s="124">
        <v>3.1182</v>
      </c>
      <c r="AM21" s="124">
        <v>3.2296</v>
      </c>
      <c r="AN21" s="124">
        <v>3.1045</v>
      </c>
      <c r="AO21" s="124">
        <v>2.7968</v>
      </c>
      <c r="AP21" s="124">
        <v>3.0441</v>
      </c>
      <c r="AQ21" s="124">
        <v>2.8137</v>
      </c>
      <c r="AR21" s="124">
        <v>2.859</v>
      </c>
      <c r="AS21" s="124">
        <v>2.8257</v>
      </c>
      <c r="AT21" s="124">
        <v>3.2729</v>
      </c>
      <c r="AU21" s="136">
        <v>3.9206</v>
      </c>
      <c r="AV21" s="136">
        <v>3.0037</v>
      </c>
      <c r="AW21" s="136">
        <v>3.0016</v>
      </c>
      <c r="AX21" s="136">
        <v>3.031</v>
      </c>
      <c r="AY21" s="136">
        <v>3.0352</v>
      </c>
      <c r="AZ21" s="136">
        <v>3.0415</v>
      </c>
      <c r="BA21" s="136">
        <v>3.1197</v>
      </c>
      <c r="BB21" s="136">
        <v>2.978</v>
      </c>
      <c r="BC21" s="136">
        <v>3.0369</v>
      </c>
      <c r="BD21" s="136">
        <v>2.9879</v>
      </c>
      <c r="BE21" s="136">
        <v>2.8946</v>
      </c>
      <c r="BF21" s="136">
        <v>2.7085</v>
      </c>
      <c r="BG21" s="136">
        <v>2.9817</v>
      </c>
      <c r="BH21" s="136">
        <v>3.0653</v>
      </c>
      <c r="BI21" s="136">
        <v>3.0318</v>
      </c>
      <c r="BJ21" s="136">
        <v>3.0198</v>
      </c>
      <c r="BK21" s="136">
        <v>3.0071</v>
      </c>
      <c r="BL21" s="136">
        <v>3.0253</v>
      </c>
      <c r="BM21" s="136">
        <v>3.0804</v>
      </c>
      <c r="BN21" s="136">
        <v>3.018</v>
      </c>
      <c r="BO21" s="136">
        <v>3.0436</v>
      </c>
      <c r="BP21" s="136">
        <v>2.9915</v>
      </c>
      <c r="BQ21" s="136">
        <v>3.0088</v>
      </c>
      <c r="BR21" s="136">
        <v>3.9531</v>
      </c>
      <c r="BS21" s="136">
        <v>3.916</v>
      </c>
      <c r="BT21" s="136">
        <v>3.0245</v>
      </c>
      <c r="BU21" s="136">
        <v>3.0045</v>
      </c>
      <c r="BV21" s="136">
        <v>3.0152</v>
      </c>
      <c r="BW21" s="136">
        <v>3.8485</v>
      </c>
      <c r="BX21" s="124">
        <v>4.1053</v>
      </c>
      <c r="BY21" s="124">
        <v>4.0846</v>
      </c>
      <c r="BZ21" s="124">
        <v>3.2132</v>
      </c>
      <c r="CA21" s="124">
        <v>3.2574</v>
      </c>
      <c r="CB21" s="124">
        <v>3.2062</v>
      </c>
      <c r="CC21" s="124">
        <v>3.22</v>
      </c>
      <c r="CD21" s="124">
        <v>3.1553</v>
      </c>
      <c r="CE21" s="124">
        <v>3.201</v>
      </c>
      <c r="CF21" s="124">
        <v>4.073</v>
      </c>
      <c r="CG21" s="124">
        <v>3.1468</v>
      </c>
      <c r="CH21" s="124">
        <v>3.3231</v>
      </c>
      <c r="CI21" s="124">
        <v>3.2691</v>
      </c>
      <c r="CJ21" s="124">
        <v>3.2935</v>
      </c>
      <c r="CK21" s="124">
        <v>3.2392</v>
      </c>
      <c r="CL21" s="124">
        <v>3.1608</v>
      </c>
      <c r="CM21" s="124">
        <v>3.2926</v>
      </c>
      <c r="CN21" s="124">
        <v>3.2222</v>
      </c>
      <c r="CO21" s="124">
        <v>3.2029</v>
      </c>
      <c r="CP21" s="124">
        <v>3.3744</v>
      </c>
      <c r="CQ21" s="124">
        <v>3.1791</v>
      </c>
      <c r="CR21" s="124">
        <v>3.3001</v>
      </c>
      <c r="CS21" s="124">
        <v>3.1532</v>
      </c>
      <c r="CT21" s="124">
        <v>3.2821</v>
      </c>
      <c r="CU21" s="124">
        <v>3.3651</v>
      </c>
      <c r="CV21" s="124">
        <v>3.2508</v>
      </c>
      <c r="CW21" s="124">
        <v>3.2392</v>
      </c>
      <c r="CX21" s="124">
        <v>4.148</v>
      </c>
      <c r="CY21" s="124">
        <v>4.0327</v>
      </c>
      <c r="CZ21" s="124">
        <v>3.9264</v>
      </c>
      <c r="DA21" s="124">
        <v>3.2304</v>
      </c>
      <c r="DB21" s="124">
        <v>4.0745</v>
      </c>
      <c r="DC21" s="124">
        <v>3.0958</v>
      </c>
      <c r="DD21" s="124">
        <v>2.8764</v>
      </c>
      <c r="DE21" s="124">
        <v>2.0388</v>
      </c>
      <c r="DF21" s="124">
        <v>2.0878</v>
      </c>
      <c r="DG21" s="124">
        <v>3.929</v>
      </c>
      <c r="DH21" s="124">
        <v>3.9444</v>
      </c>
      <c r="DI21" s="124">
        <v>3.8893</v>
      </c>
      <c r="DJ21" s="124">
        <v>3.2083</v>
      </c>
      <c r="DK21" s="124">
        <v>3.8615</v>
      </c>
      <c r="DL21" s="124">
        <v>3.9281</v>
      </c>
      <c r="DM21" s="124">
        <v>4.0183</v>
      </c>
      <c r="DN21" s="124">
        <v>3.1584</v>
      </c>
      <c r="DO21" s="124">
        <v>3.2418</v>
      </c>
      <c r="DP21" s="124">
        <v>3.2778</v>
      </c>
      <c r="DQ21" s="124">
        <v>3.1993</v>
      </c>
      <c r="DR21" s="124">
        <v>3.8803</v>
      </c>
      <c r="DS21" s="124">
        <v>4.0289</v>
      </c>
      <c r="DT21" s="124">
        <v>3.1942</v>
      </c>
      <c r="DU21" s="124">
        <v>4.0465</v>
      </c>
      <c r="DV21" s="124">
        <v>3.0529</v>
      </c>
      <c r="DW21" s="124">
        <v>4.0282</v>
      </c>
    </row>
    <row r="22" spans="1:127" ht="15.75" thickBot="1">
      <c r="A22" s="125"/>
      <c r="B22" s="130" t="s">
        <v>276</v>
      </c>
      <c r="C22" s="132">
        <v>2.7897</v>
      </c>
      <c r="D22" s="132">
        <v>2.6749</v>
      </c>
      <c r="E22" s="132">
        <v>2.3606</v>
      </c>
      <c r="F22" s="132">
        <v>2.4134</v>
      </c>
      <c r="G22" s="132">
        <v>2.4376</v>
      </c>
      <c r="H22" s="132">
        <v>2.1008</v>
      </c>
      <c r="I22" s="132">
        <v>2.134</v>
      </c>
      <c r="J22" s="132">
        <v>2.1964</v>
      </c>
      <c r="K22" s="132">
        <v>2.2289</v>
      </c>
      <c r="L22" s="132">
        <v>2.2064</v>
      </c>
      <c r="M22" s="132">
        <v>2.2286</v>
      </c>
      <c r="N22" s="124">
        <v>2.2668</v>
      </c>
      <c r="O22" s="124">
        <v>2.3079</v>
      </c>
      <c r="P22" s="124">
        <v>2.0826</v>
      </c>
      <c r="Q22" s="124">
        <v>2.3228</v>
      </c>
      <c r="R22" s="124">
        <v>2.2561</v>
      </c>
      <c r="S22" s="124">
        <v>2.2587</v>
      </c>
      <c r="T22" s="124">
        <v>2.0359</v>
      </c>
      <c r="U22" s="124">
        <v>2.1377</v>
      </c>
      <c r="V22" s="124">
        <v>2.4914</v>
      </c>
      <c r="W22" s="124">
        <v>2.0511</v>
      </c>
      <c r="X22" s="124">
        <v>2.3981</v>
      </c>
      <c r="Y22" s="124">
        <v>2.1068</v>
      </c>
      <c r="Z22" s="124">
        <v>2.0601</v>
      </c>
      <c r="AA22" s="124">
        <v>2.0609</v>
      </c>
      <c r="AB22" s="124">
        <v>1.869</v>
      </c>
      <c r="AC22" s="124">
        <v>1.9635</v>
      </c>
      <c r="AD22" s="124">
        <v>2.2451</v>
      </c>
      <c r="AE22" s="124">
        <v>2.2684</v>
      </c>
      <c r="AF22" s="124">
        <v>1.977</v>
      </c>
      <c r="AG22" s="124">
        <v>1.681</v>
      </c>
      <c r="AH22" s="124">
        <v>1.9504</v>
      </c>
      <c r="AI22" s="124">
        <v>1.6544</v>
      </c>
      <c r="AJ22" s="124">
        <v>1.9077</v>
      </c>
      <c r="AK22" s="124">
        <v>1.8344</v>
      </c>
      <c r="AL22" s="124">
        <v>2.0536</v>
      </c>
      <c r="AM22" s="124">
        <v>2.0014</v>
      </c>
      <c r="AN22" s="124">
        <v>1.6595</v>
      </c>
      <c r="AO22" s="124">
        <v>1.6983</v>
      </c>
      <c r="AP22" s="124">
        <v>1.6341</v>
      </c>
      <c r="AQ22" s="124">
        <v>2.0297</v>
      </c>
      <c r="AR22" s="124">
        <v>1.6154</v>
      </c>
      <c r="AS22" s="124">
        <v>1.8889</v>
      </c>
      <c r="AT22" s="124">
        <v>1.7199</v>
      </c>
      <c r="AU22" s="136">
        <v>2.6107</v>
      </c>
      <c r="AV22" s="136">
        <v>1.8272</v>
      </c>
      <c r="AW22" s="136">
        <v>1.8087</v>
      </c>
      <c r="AX22" s="136">
        <v>1.8639</v>
      </c>
      <c r="AY22" s="136">
        <v>1.7457</v>
      </c>
      <c r="AZ22" s="136">
        <v>1.9495</v>
      </c>
      <c r="BA22" s="136">
        <v>1.9038</v>
      </c>
      <c r="BB22" s="136">
        <v>1.8202</v>
      </c>
      <c r="BC22" s="136">
        <v>1.8798</v>
      </c>
      <c r="BD22" s="136">
        <v>1.909</v>
      </c>
      <c r="BE22" s="136">
        <v>1.758</v>
      </c>
      <c r="BF22" s="136">
        <v>1.8913</v>
      </c>
      <c r="BG22" s="136">
        <v>1.8236</v>
      </c>
      <c r="BH22" s="136">
        <v>1.9227</v>
      </c>
      <c r="BI22" s="136">
        <v>1.9594</v>
      </c>
      <c r="BJ22" s="136">
        <v>1.8929</v>
      </c>
      <c r="BK22" s="136">
        <v>1.8732</v>
      </c>
      <c r="BL22" s="136">
        <v>1.9211</v>
      </c>
      <c r="BM22" s="136">
        <v>2.0805</v>
      </c>
      <c r="BN22" s="136">
        <v>1.8493</v>
      </c>
      <c r="BO22" s="136">
        <v>1.8427</v>
      </c>
      <c r="BP22" s="136">
        <v>1.6913</v>
      </c>
      <c r="BQ22" s="136">
        <v>1.8909</v>
      </c>
      <c r="BR22" s="136">
        <v>2.5815</v>
      </c>
      <c r="BS22" s="136">
        <v>2.5379</v>
      </c>
      <c r="BT22" s="136">
        <v>1.8633</v>
      </c>
      <c r="BU22" s="136">
        <v>1.7934</v>
      </c>
      <c r="BV22" s="136">
        <v>1.8819</v>
      </c>
      <c r="BW22" s="136">
        <v>2.4827</v>
      </c>
      <c r="BX22" s="124">
        <v>3.4989</v>
      </c>
      <c r="BY22" s="124">
        <v>3.4975</v>
      </c>
      <c r="BZ22" s="124">
        <v>2.6174</v>
      </c>
      <c r="CA22" s="124">
        <v>2.3975</v>
      </c>
      <c r="CB22" s="124">
        <v>2.2774</v>
      </c>
      <c r="CC22" s="124">
        <v>2.2451</v>
      </c>
      <c r="CD22" s="124">
        <v>2.2053</v>
      </c>
      <c r="CE22" s="124">
        <v>2.2793</v>
      </c>
      <c r="CF22" s="124">
        <v>2.8936</v>
      </c>
      <c r="CG22" s="124">
        <v>1.9828</v>
      </c>
      <c r="CH22" s="124">
        <v>2.5608</v>
      </c>
      <c r="CI22" s="124">
        <v>2.5391</v>
      </c>
      <c r="CJ22" s="124">
        <v>2.5221</v>
      </c>
      <c r="CK22" s="124">
        <v>2.3356</v>
      </c>
      <c r="CL22" s="124">
        <v>2.3134</v>
      </c>
      <c r="CM22" s="124">
        <v>2.6632</v>
      </c>
      <c r="CN22" s="124">
        <v>2.6234</v>
      </c>
      <c r="CO22" s="124">
        <v>2.5262</v>
      </c>
      <c r="CP22" s="124">
        <v>2.5117</v>
      </c>
      <c r="CQ22" s="124">
        <v>2.428</v>
      </c>
      <c r="CR22" s="124">
        <v>2.6529</v>
      </c>
      <c r="CS22" s="124">
        <v>1.9891</v>
      </c>
      <c r="CT22" s="124">
        <v>2.6647</v>
      </c>
      <c r="CU22" s="124">
        <v>2.7135</v>
      </c>
      <c r="CV22" s="124">
        <v>2.5245</v>
      </c>
      <c r="CW22" s="124">
        <v>2.451</v>
      </c>
      <c r="CX22" s="124">
        <v>3.1703</v>
      </c>
      <c r="CY22" s="124">
        <v>3.1859</v>
      </c>
      <c r="CZ22" s="124">
        <v>2.8434</v>
      </c>
      <c r="DA22" s="124">
        <v>2.2866</v>
      </c>
      <c r="DB22" s="124">
        <v>2.7622</v>
      </c>
      <c r="DC22" s="124">
        <v>1.7565</v>
      </c>
      <c r="DD22" s="124">
        <v>1.9739</v>
      </c>
      <c r="DE22" s="124">
        <v>1.652</v>
      </c>
      <c r="DF22" s="124">
        <v>1.6662</v>
      </c>
      <c r="DG22" s="124">
        <v>3.159</v>
      </c>
      <c r="DH22" s="124">
        <v>3.2256</v>
      </c>
      <c r="DI22" s="124">
        <v>2.6172</v>
      </c>
      <c r="DJ22" s="124">
        <v>2.6065</v>
      </c>
      <c r="DK22" s="124">
        <v>2.5915</v>
      </c>
      <c r="DL22" s="124">
        <v>3.0882</v>
      </c>
      <c r="DM22" s="124">
        <v>3.4021</v>
      </c>
      <c r="DN22" s="124">
        <v>2.0258</v>
      </c>
      <c r="DO22" s="124">
        <v>2.6665</v>
      </c>
      <c r="DP22" s="124">
        <v>2.8444</v>
      </c>
      <c r="DQ22" s="124">
        <v>2.5871</v>
      </c>
      <c r="DR22" s="124">
        <v>2.7973</v>
      </c>
      <c r="DS22" s="124">
        <v>2.8901</v>
      </c>
      <c r="DT22" s="124">
        <v>2.968</v>
      </c>
      <c r="DU22" s="124">
        <v>2.9816</v>
      </c>
      <c r="DV22" s="124">
        <v>2.7977</v>
      </c>
      <c r="DW22" s="124">
        <v>2.9637</v>
      </c>
    </row>
    <row r="23" spans="1:127" ht="15.75" thickBot="1">
      <c r="A23" s="125"/>
      <c r="B23" s="123" t="s">
        <v>277</v>
      </c>
      <c r="C23" s="124">
        <v>0.951</v>
      </c>
      <c r="D23" s="124">
        <v>0.951</v>
      </c>
      <c r="E23" s="124">
        <v>0.951</v>
      </c>
      <c r="F23" s="124">
        <v>0.951</v>
      </c>
      <c r="G23" s="124">
        <v>0.951</v>
      </c>
      <c r="H23" s="124">
        <v>1.036</v>
      </c>
      <c r="I23" s="124">
        <v>1.036</v>
      </c>
      <c r="J23" s="124">
        <v>1.036</v>
      </c>
      <c r="K23" s="124">
        <v>1.036</v>
      </c>
      <c r="L23" s="124">
        <v>1.036</v>
      </c>
      <c r="M23" s="124">
        <v>1.036</v>
      </c>
      <c r="N23" s="124">
        <v>1.036</v>
      </c>
      <c r="O23" s="124">
        <v>1.036</v>
      </c>
      <c r="P23" s="124">
        <v>1.036</v>
      </c>
      <c r="Q23" s="124">
        <v>1.036</v>
      </c>
      <c r="R23" s="124">
        <v>1.036</v>
      </c>
      <c r="S23" s="124">
        <v>1.036</v>
      </c>
      <c r="T23" s="124">
        <v>1.036</v>
      </c>
      <c r="U23" s="124">
        <v>1.036</v>
      </c>
      <c r="V23" s="124">
        <v>1.036</v>
      </c>
      <c r="W23" s="124">
        <v>1.036</v>
      </c>
      <c r="X23" s="124">
        <v>1.036</v>
      </c>
      <c r="Y23" s="124">
        <v>1.036</v>
      </c>
      <c r="Z23" s="124">
        <v>1.036</v>
      </c>
      <c r="AA23" s="124">
        <v>1.036</v>
      </c>
      <c r="AB23" s="124">
        <v>1.036</v>
      </c>
      <c r="AC23" s="124">
        <v>0.751</v>
      </c>
      <c r="AD23" s="124">
        <v>0.951</v>
      </c>
      <c r="AE23" s="124">
        <v>1.036</v>
      </c>
      <c r="AF23" s="124">
        <v>1.036</v>
      </c>
      <c r="AG23" s="124">
        <v>1.036</v>
      </c>
      <c r="AH23" s="124">
        <v>1.036</v>
      </c>
      <c r="AI23" s="124">
        <v>1.036</v>
      </c>
      <c r="AJ23" s="124">
        <v>1.036</v>
      </c>
      <c r="AK23" s="124">
        <v>1.036</v>
      </c>
      <c r="AL23" s="124">
        <v>1.036</v>
      </c>
      <c r="AM23" s="124">
        <v>1.036</v>
      </c>
      <c r="AN23" s="124">
        <v>1.036</v>
      </c>
      <c r="AO23" s="124">
        <v>0.791</v>
      </c>
      <c r="AP23" s="124">
        <v>1.036</v>
      </c>
      <c r="AQ23" s="124">
        <v>0.333</v>
      </c>
      <c r="AR23" s="124">
        <v>0.333</v>
      </c>
      <c r="AS23" s="124">
        <v>0.333</v>
      </c>
      <c r="AT23" s="124">
        <v>0.999</v>
      </c>
      <c r="AU23" s="136">
        <v>1.884</v>
      </c>
      <c r="AV23" s="136">
        <v>1.064</v>
      </c>
      <c r="AW23" s="136">
        <v>1.064</v>
      </c>
      <c r="AX23" s="136">
        <v>1.064</v>
      </c>
      <c r="AY23" s="136">
        <v>1.064</v>
      </c>
      <c r="AZ23" s="136">
        <v>1.064</v>
      </c>
      <c r="BA23" s="136">
        <v>1.064</v>
      </c>
      <c r="BB23" s="136">
        <v>1.064</v>
      </c>
      <c r="BC23" s="136">
        <v>1.064</v>
      </c>
      <c r="BD23" s="136">
        <v>1.064</v>
      </c>
      <c r="BE23" s="136">
        <v>0.379</v>
      </c>
      <c r="BF23" s="136">
        <v>1.064</v>
      </c>
      <c r="BG23" s="136">
        <v>1.064</v>
      </c>
      <c r="BH23" s="136">
        <v>1.064</v>
      </c>
      <c r="BI23" s="136">
        <v>1.064</v>
      </c>
      <c r="BJ23" s="136">
        <v>1.064</v>
      </c>
      <c r="BK23" s="136">
        <v>1.064</v>
      </c>
      <c r="BL23" s="136">
        <v>1.064</v>
      </c>
      <c r="BM23" s="136">
        <v>1.064</v>
      </c>
      <c r="BN23" s="136">
        <v>0.979</v>
      </c>
      <c r="BO23" s="136">
        <v>1.064</v>
      </c>
      <c r="BP23" s="136">
        <v>1.064</v>
      </c>
      <c r="BQ23" s="136">
        <v>1.064</v>
      </c>
      <c r="BR23" s="136">
        <v>1.884</v>
      </c>
      <c r="BS23" s="136">
        <v>1.884</v>
      </c>
      <c r="BT23" s="136">
        <v>1.064</v>
      </c>
      <c r="BU23" s="136">
        <v>1.064</v>
      </c>
      <c r="BV23" s="136">
        <v>1.064</v>
      </c>
      <c r="BW23" s="136">
        <v>1.884</v>
      </c>
      <c r="BX23" s="124">
        <v>1.855</v>
      </c>
      <c r="BY23" s="124">
        <v>1.855</v>
      </c>
      <c r="BZ23" s="124">
        <v>1.033</v>
      </c>
      <c r="CA23" s="124">
        <v>1.035</v>
      </c>
      <c r="CB23" s="124">
        <v>1.033</v>
      </c>
      <c r="CC23" s="124">
        <v>1.035</v>
      </c>
      <c r="CD23" s="124">
        <v>1.035</v>
      </c>
      <c r="CE23" s="124">
        <v>1.035</v>
      </c>
      <c r="CF23" s="124">
        <v>1.885</v>
      </c>
      <c r="CG23" s="124">
        <v>1.0335</v>
      </c>
      <c r="CH23" s="124">
        <v>1.033</v>
      </c>
      <c r="CI23" s="124">
        <v>1.033</v>
      </c>
      <c r="CJ23" s="124">
        <v>1.033</v>
      </c>
      <c r="CK23" s="124">
        <v>1.033</v>
      </c>
      <c r="CL23" s="124">
        <v>1.031</v>
      </c>
      <c r="CM23" s="124">
        <v>1.035</v>
      </c>
      <c r="CN23" s="124">
        <v>1.033</v>
      </c>
      <c r="CO23" s="124">
        <v>1.033</v>
      </c>
      <c r="CP23" s="124">
        <v>1.033</v>
      </c>
      <c r="CQ23" s="124">
        <v>1.033</v>
      </c>
      <c r="CR23" s="124">
        <v>1.035</v>
      </c>
      <c r="CS23" s="124">
        <v>1.035</v>
      </c>
      <c r="CT23" s="124">
        <v>1.035</v>
      </c>
      <c r="CU23" s="124">
        <v>1.035</v>
      </c>
      <c r="CV23" s="124">
        <v>1.035</v>
      </c>
      <c r="CW23" s="124">
        <v>1.3035</v>
      </c>
      <c r="CX23" s="124">
        <v>1.853</v>
      </c>
      <c r="CY23" s="124">
        <v>1.853</v>
      </c>
      <c r="CZ23" s="124">
        <v>1.853</v>
      </c>
      <c r="DA23" s="124">
        <v>1.033</v>
      </c>
      <c r="DB23" s="124">
        <v>1.855</v>
      </c>
      <c r="DC23" s="124">
        <v>1.035</v>
      </c>
      <c r="DD23" s="124">
        <v>1.031</v>
      </c>
      <c r="DE23" s="124">
        <v>1.19</v>
      </c>
      <c r="DF23" s="124">
        <v>1.19</v>
      </c>
      <c r="DG23" s="124">
        <v>1.855</v>
      </c>
      <c r="DH23" s="124">
        <v>1.855</v>
      </c>
      <c r="DI23" s="124">
        <v>1.853</v>
      </c>
      <c r="DJ23" s="124">
        <v>1.033</v>
      </c>
      <c r="DK23" s="124">
        <v>1.033</v>
      </c>
      <c r="DL23" s="124">
        <v>1.855</v>
      </c>
      <c r="DM23" s="124">
        <v>1.855</v>
      </c>
      <c r="DN23" s="124">
        <v>1.033</v>
      </c>
      <c r="DO23" s="124">
        <v>1.033</v>
      </c>
      <c r="DP23" s="124">
        <v>1.033</v>
      </c>
      <c r="DQ23" s="124">
        <v>1.033</v>
      </c>
      <c r="DR23" s="124">
        <v>1.853</v>
      </c>
      <c r="DS23" s="124">
        <v>1.853</v>
      </c>
      <c r="DT23" s="124">
        <v>1.033</v>
      </c>
      <c r="DU23" s="124">
        <v>1.853</v>
      </c>
      <c r="DV23" s="124">
        <v>1.033</v>
      </c>
      <c r="DW23" s="124">
        <v>1.853</v>
      </c>
    </row>
    <row r="24" spans="1:127" ht="15.75" thickBot="1">
      <c r="A24" s="127"/>
      <c r="B24" s="128" t="s">
        <v>278</v>
      </c>
      <c r="C24" s="129">
        <v>1547.7</v>
      </c>
      <c r="D24" s="129">
        <v>1593.7</v>
      </c>
      <c r="E24" s="129">
        <v>2602.3</v>
      </c>
      <c r="F24" s="129">
        <v>3244.03</v>
      </c>
      <c r="G24" s="129">
        <v>3239.46</v>
      </c>
      <c r="H24" s="129">
        <v>4498.57</v>
      </c>
      <c r="I24" s="129">
        <v>3261</v>
      </c>
      <c r="J24" s="129">
        <v>3285.39</v>
      </c>
      <c r="K24" s="129">
        <v>3302.28</v>
      </c>
      <c r="L24" s="129">
        <v>3286.88</v>
      </c>
      <c r="M24" s="129">
        <v>3295.74</v>
      </c>
      <c r="N24" s="129">
        <v>3298.36</v>
      </c>
      <c r="O24" s="129">
        <v>3306.94</v>
      </c>
      <c r="P24" s="129">
        <v>4563.04</v>
      </c>
      <c r="Q24" s="129">
        <v>3331.6</v>
      </c>
      <c r="R24" s="129">
        <v>6649.21</v>
      </c>
      <c r="S24" s="129">
        <v>6515.38</v>
      </c>
      <c r="T24" s="129">
        <v>5164.1</v>
      </c>
      <c r="U24" s="129">
        <v>5851.1</v>
      </c>
      <c r="V24" s="129">
        <v>3251.8</v>
      </c>
      <c r="W24" s="129">
        <v>5140</v>
      </c>
      <c r="X24" s="129">
        <v>3813.46</v>
      </c>
      <c r="Y24" s="129">
        <v>3833.18</v>
      </c>
      <c r="Z24" s="129">
        <v>3827.1</v>
      </c>
      <c r="AA24" s="129">
        <v>3801</v>
      </c>
      <c r="AB24" s="129">
        <v>3917.5</v>
      </c>
      <c r="AC24" s="129">
        <v>2686.82</v>
      </c>
      <c r="AD24" s="129">
        <v>3202.5</v>
      </c>
      <c r="AE24" s="129">
        <v>3189.1</v>
      </c>
      <c r="AF24" s="129">
        <v>3573.57</v>
      </c>
      <c r="AG24" s="129">
        <v>3619.92</v>
      </c>
      <c r="AH24" s="129">
        <v>3510.23</v>
      </c>
      <c r="AI24" s="129">
        <v>3628.84</v>
      </c>
      <c r="AJ24" s="129">
        <v>4634.72</v>
      </c>
      <c r="AK24" s="129">
        <v>4628.58</v>
      </c>
      <c r="AL24" s="129">
        <v>7366.44</v>
      </c>
      <c r="AM24" s="129">
        <v>3558.03</v>
      </c>
      <c r="AN24" s="129">
        <v>13352.61</v>
      </c>
      <c r="AO24" s="129">
        <v>4665.94</v>
      </c>
      <c r="AP24" s="129">
        <v>3607.63</v>
      </c>
      <c r="AQ24" s="129">
        <v>472.1</v>
      </c>
      <c r="AR24" s="129">
        <v>977.2</v>
      </c>
      <c r="AS24" s="129">
        <v>520.3</v>
      </c>
      <c r="AT24" s="129">
        <v>5926.3</v>
      </c>
      <c r="AU24" s="129">
        <v>3939.41</v>
      </c>
      <c r="AV24" s="129">
        <v>6123.75</v>
      </c>
      <c r="AW24" s="129">
        <v>6273.38</v>
      </c>
      <c r="AX24" s="129">
        <v>6060.32</v>
      </c>
      <c r="AY24" s="129">
        <v>1972.78</v>
      </c>
      <c r="AZ24" s="129">
        <v>4403.23</v>
      </c>
      <c r="BA24" s="129">
        <v>3276.47</v>
      </c>
      <c r="BB24" s="129">
        <v>3498.73</v>
      </c>
      <c r="BC24" s="129">
        <v>4621.8</v>
      </c>
      <c r="BD24" s="129">
        <v>3149.2</v>
      </c>
      <c r="BE24" s="129">
        <v>3579.4</v>
      </c>
      <c r="BF24" s="129">
        <v>4585.76</v>
      </c>
      <c r="BG24" s="129">
        <v>3459.12</v>
      </c>
      <c r="BH24" s="129">
        <v>4606.3</v>
      </c>
      <c r="BI24" s="129">
        <v>4506.63</v>
      </c>
      <c r="BJ24" s="129">
        <v>4592.01</v>
      </c>
      <c r="BK24" s="129">
        <v>4510.03</v>
      </c>
      <c r="BL24" s="129">
        <v>4577.99</v>
      </c>
      <c r="BM24" s="129">
        <v>3964.07</v>
      </c>
      <c r="BN24" s="129">
        <v>6117.75</v>
      </c>
      <c r="BO24" s="129">
        <v>6263.72</v>
      </c>
      <c r="BP24" s="129">
        <v>3560.28</v>
      </c>
      <c r="BQ24" s="129">
        <v>6088.86</v>
      </c>
      <c r="BR24" s="129">
        <v>1948.72</v>
      </c>
      <c r="BS24" s="129">
        <v>2042.45</v>
      </c>
      <c r="BT24" s="129">
        <v>4622.83</v>
      </c>
      <c r="BU24" s="129">
        <v>3473.07</v>
      </c>
      <c r="BV24" s="129">
        <v>4646.83</v>
      </c>
      <c r="BW24" s="129">
        <v>5619.16</v>
      </c>
      <c r="BX24" s="124">
        <v>3607.09</v>
      </c>
      <c r="BY24" s="124">
        <v>3602.88</v>
      </c>
      <c r="BZ24" s="124">
        <v>3556.94</v>
      </c>
      <c r="CA24" s="124">
        <v>4448.4</v>
      </c>
      <c r="CB24" s="124">
        <v>3863.35</v>
      </c>
      <c r="CC24" s="124">
        <v>3774.66</v>
      </c>
      <c r="CD24" s="124">
        <v>3900.8</v>
      </c>
      <c r="CE24" s="124">
        <v>3643</v>
      </c>
      <c r="CF24" s="124">
        <v>3864.7</v>
      </c>
      <c r="CG24" s="124">
        <v>1709.44</v>
      </c>
      <c r="CH24" s="124">
        <v>3008.64</v>
      </c>
      <c r="CI24" s="124">
        <v>3002.31</v>
      </c>
      <c r="CJ24" s="124">
        <v>4209.11</v>
      </c>
      <c r="CK24" s="124">
        <v>4763.23</v>
      </c>
      <c r="CL24" s="124">
        <v>3861.38</v>
      </c>
      <c r="CM24" s="124">
        <v>3023.84</v>
      </c>
      <c r="CN24" s="124">
        <v>3607.94</v>
      </c>
      <c r="CO24" s="124">
        <v>4348.57</v>
      </c>
      <c r="CP24" s="124">
        <v>3056.99</v>
      </c>
      <c r="CQ24" s="124">
        <v>4535.41</v>
      </c>
      <c r="CR24" s="124">
        <v>2799.06</v>
      </c>
      <c r="CS24" s="124">
        <v>6049.86</v>
      </c>
      <c r="CT24" s="124">
        <v>2798.12</v>
      </c>
      <c r="CU24" s="124">
        <v>2757.5</v>
      </c>
      <c r="CV24" s="124">
        <v>3044.98</v>
      </c>
      <c r="CW24" s="124">
        <v>4524.1</v>
      </c>
      <c r="CX24" s="124">
        <v>5700.69</v>
      </c>
      <c r="CY24" s="124">
        <v>5653.71</v>
      </c>
      <c r="CZ24" s="124">
        <v>1801.96</v>
      </c>
      <c r="DA24" s="124">
        <v>5640.05</v>
      </c>
      <c r="DB24" s="124">
        <v>1814.62</v>
      </c>
      <c r="DC24" s="124">
        <v>7621.41</v>
      </c>
      <c r="DD24" s="124">
        <v>2374.5</v>
      </c>
      <c r="DE24" s="124">
        <v>3595.44</v>
      </c>
      <c r="DF24" s="124">
        <v>3580.56</v>
      </c>
      <c r="DG24" s="124">
        <v>5595.01</v>
      </c>
      <c r="DH24" s="124">
        <v>5323.51</v>
      </c>
      <c r="DI24" s="124">
        <v>11375.66</v>
      </c>
      <c r="DJ24" s="124">
        <v>3575.1</v>
      </c>
      <c r="DK24" s="124">
        <v>11721.99</v>
      </c>
      <c r="DL24" s="124">
        <v>5852.3</v>
      </c>
      <c r="DM24" s="124">
        <v>3701.62</v>
      </c>
      <c r="DN24" s="124">
        <v>5857.2</v>
      </c>
      <c r="DO24" s="124">
        <v>3517.41</v>
      </c>
      <c r="DP24" s="124">
        <v>2588.42</v>
      </c>
      <c r="DQ24" s="124">
        <v>4119.72</v>
      </c>
      <c r="DR24" s="124">
        <v>7381.84</v>
      </c>
      <c r="DS24" s="124">
        <v>5555.04</v>
      </c>
      <c r="DT24" s="124">
        <v>3410.21</v>
      </c>
      <c r="DU24" s="124">
        <v>3417.69</v>
      </c>
      <c r="DV24" s="124">
        <v>4199.1</v>
      </c>
      <c r="DW24" s="124">
        <v>3588.11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1"/>
  <sheetViews>
    <sheetView zoomScalePageLayoutView="0" workbookViewId="0" topLeftCell="A1">
      <selection activeCell="B192" sqref="B192"/>
    </sheetView>
  </sheetViews>
  <sheetFormatPr defaultColWidth="9.00390625" defaultRowHeight="15.75"/>
  <cols>
    <col min="1" max="1" width="5.00390625" style="92" customWidth="1"/>
    <col min="2" max="2" width="11.375" style="92" customWidth="1"/>
    <col min="3" max="3" width="6.375" style="92" customWidth="1"/>
    <col min="4" max="4" width="8.375" style="92" customWidth="1"/>
    <col min="5" max="5" width="6.75390625" style="92" customWidth="1"/>
    <col min="6" max="6" width="7.75390625" style="92" customWidth="1"/>
    <col min="7" max="7" width="6.75390625" style="92" customWidth="1"/>
    <col min="8" max="8" width="9.00390625" style="92" customWidth="1"/>
    <col min="9" max="9" width="7.875" style="92" customWidth="1"/>
    <col min="10" max="10" width="6.50390625" style="92" customWidth="1"/>
    <col min="11" max="11" width="6.875" style="92" customWidth="1"/>
    <col min="12" max="12" width="12.25390625" style="92" customWidth="1"/>
    <col min="13" max="14" width="0" style="92" hidden="1" customWidth="1"/>
    <col min="15" max="16384" width="9.00390625" style="92" customWidth="1"/>
  </cols>
  <sheetData>
    <row r="1" spans="1:14" s="56" customFormat="1" ht="17.25" customHeight="1">
      <c r="A1" s="54" t="s">
        <v>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  <c r="N1" s="55"/>
    </row>
    <row r="2" spans="1:14" s="56" customFormat="1" ht="31.5" customHeight="1">
      <c r="A2" s="176" t="s">
        <v>169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57"/>
      <c r="N2" s="57"/>
    </row>
    <row r="3" spans="1:12" s="58" customFormat="1" ht="39" customHeight="1">
      <c r="A3" s="177" t="s">
        <v>170</v>
      </c>
      <c r="B3" s="180" t="s">
        <v>4</v>
      </c>
      <c r="C3" s="181"/>
      <c r="D3" s="177" t="s">
        <v>171</v>
      </c>
      <c r="E3" s="182" t="s">
        <v>5</v>
      </c>
      <c r="F3" s="182" t="s">
        <v>13</v>
      </c>
      <c r="G3" s="182" t="s">
        <v>6</v>
      </c>
      <c r="H3" s="182" t="s">
        <v>172</v>
      </c>
      <c r="I3" s="182" t="s">
        <v>12</v>
      </c>
      <c r="J3" s="182" t="s">
        <v>173</v>
      </c>
      <c r="K3" s="182" t="s">
        <v>15</v>
      </c>
      <c r="L3" s="184" t="s">
        <v>174</v>
      </c>
    </row>
    <row r="4" spans="1:12" s="58" customFormat="1" ht="64.5" customHeight="1">
      <c r="A4" s="178"/>
      <c r="B4" s="177" t="s">
        <v>20</v>
      </c>
      <c r="C4" s="177" t="s">
        <v>21</v>
      </c>
      <c r="D4" s="178"/>
      <c r="E4" s="183"/>
      <c r="F4" s="183"/>
      <c r="G4" s="183"/>
      <c r="H4" s="183"/>
      <c r="I4" s="183"/>
      <c r="J4" s="183"/>
      <c r="K4" s="183"/>
      <c r="L4" s="185"/>
    </row>
    <row r="5" spans="1:12" s="58" customFormat="1" ht="13.5">
      <c r="A5" s="179"/>
      <c r="B5" s="179"/>
      <c r="C5" s="179"/>
      <c r="D5" s="179"/>
      <c r="E5" s="59" t="s">
        <v>28</v>
      </c>
      <c r="F5" s="59" t="s">
        <v>28</v>
      </c>
      <c r="G5" s="59" t="s">
        <v>28</v>
      </c>
      <c r="H5" s="59" t="s">
        <v>28</v>
      </c>
      <c r="I5" s="59" t="s">
        <v>28</v>
      </c>
      <c r="J5" s="59" t="s">
        <v>28</v>
      </c>
      <c r="K5" s="59" t="s">
        <v>28</v>
      </c>
      <c r="L5" s="59" t="s">
        <v>28</v>
      </c>
    </row>
    <row r="6" spans="1:12" s="58" customFormat="1" ht="13.5">
      <c r="A6" s="60">
        <v>1</v>
      </c>
      <c r="B6" s="60">
        <v>2</v>
      </c>
      <c r="C6" s="60">
        <v>3</v>
      </c>
      <c r="D6" s="61">
        <v>4</v>
      </c>
      <c r="E6" s="60">
        <v>5</v>
      </c>
      <c r="F6" s="60">
        <v>6</v>
      </c>
      <c r="G6" s="60">
        <v>7</v>
      </c>
      <c r="H6" s="60">
        <v>8</v>
      </c>
      <c r="I6" s="60">
        <v>9</v>
      </c>
      <c r="J6" s="60">
        <v>10</v>
      </c>
      <c r="K6" s="60">
        <v>11</v>
      </c>
      <c r="L6" s="60">
        <v>12</v>
      </c>
    </row>
    <row r="7" spans="1:12" s="58" customFormat="1" ht="12.75" customHeight="1">
      <c r="A7" s="62">
        <v>1</v>
      </c>
      <c r="B7" s="63" t="s">
        <v>175</v>
      </c>
      <c r="C7" s="64">
        <v>5</v>
      </c>
      <c r="D7" s="64">
        <v>1</v>
      </c>
      <c r="E7" s="65">
        <f>'[1]Лист1'!$C$17</f>
        <v>0.2715549711754089</v>
      </c>
      <c r="F7" s="66">
        <f>'[1]Лист1'!$C$22</f>
        <v>0.0003465508227096214</v>
      </c>
      <c r="G7" s="67">
        <v>0</v>
      </c>
      <c r="H7" s="67">
        <v>0</v>
      </c>
      <c r="I7" s="65">
        <f>'[1]Лист1'!$C$93+'[1]Лист1'!$C$94</f>
        <v>2.2966399746396586</v>
      </c>
      <c r="J7" s="65">
        <f>'[1]Лист1'!$C$74</f>
        <v>0.07373417229473686</v>
      </c>
      <c r="K7" s="65">
        <f>'[1]Лист1'!$C$60</f>
        <v>0.14225496278643837</v>
      </c>
      <c r="L7" s="68">
        <f aca="true" t="shared" si="0" ref="L7:L70">E7+F7+I7+J7+K7+G7+H7</f>
        <v>2.7845306317189524</v>
      </c>
    </row>
    <row r="8" spans="1:12" s="58" customFormat="1" ht="12.75" customHeight="1">
      <c r="A8" s="62">
        <v>2</v>
      </c>
      <c r="B8" s="63" t="s">
        <v>176</v>
      </c>
      <c r="C8" s="64">
        <v>7</v>
      </c>
      <c r="D8" s="64">
        <v>1</v>
      </c>
      <c r="E8" s="65">
        <f>'[2]Лист1'!$C$17</f>
        <v>0.4363158360168811</v>
      </c>
      <c r="F8" s="66">
        <f>'[2]Лист1'!$C$22</f>
        <v>0.0005984839584009237</v>
      </c>
      <c r="G8" s="67">
        <v>0</v>
      </c>
      <c r="H8" s="67">
        <v>0</v>
      </c>
      <c r="I8" s="65">
        <f>'[2]Лист1'!$C$93+'[2]Лист1'!$C$94</f>
        <v>2.2052974219248074</v>
      </c>
      <c r="J8" s="65">
        <f>'[2]Лист1'!$C$74</f>
        <v>0.07561870118285405</v>
      </c>
      <c r="K8" s="65">
        <f>'[2]Лист1'!$C$60</f>
        <v>0.13861875631608442</v>
      </c>
      <c r="L8" s="68">
        <f t="shared" si="0"/>
        <v>2.856449199399028</v>
      </c>
    </row>
    <row r="9" spans="1:12" s="58" customFormat="1" ht="12.75" customHeight="1">
      <c r="A9" s="62">
        <v>3</v>
      </c>
      <c r="B9" s="63" t="s">
        <v>176</v>
      </c>
      <c r="C9" s="64">
        <v>9</v>
      </c>
      <c r="D9" s="64">
        <v>1</v>
      </c>
      <c r="E9" s="65">
        <f>'[3]Лист1'!$C$17</f>
        <v>0.4822832361740462</v>
      </c>
      <c r="F9" s="66">
        <f>'[3]Лист1'!$C$22</f>
        <v>0.0006796193753529951</v>
      </c>
      <c r="G9" s="67">
        <v>0</v>
      </c>
      <c r="H9" s="67">
        <v>0</v>
      </c>
      <c r="I9" s="65">
        <f>'[3]Лист1'!$C$93+'[3]Лист1'!$C$94</f>
        <v>2.158788866316895</v>
      </c>
      <c r="J9" s="65">
        <f>'[3]Лист1'!$C$74</f>
        <v>0.07350488727848102</v>
      </c>
      <c r="K9" s="65">
        <f>'[3]Лист1'!$C$60</f>
        <v>0.13509632966905952</v>
      </c>
      <c r="L9" s="68">
        <f t="shared" si="0"/>
        <v>2.8503529388138347</v>
      </c>
    </row>
    <row r="10" spans="1:12" s="58" customFormat="1" ht="12.75" customHeight="1">
      <c r="A10" s="62">
        <v>4</v>
      </c>
      <c r="B10" s="63" t="s">
        <v>176</v>
      </c>
      <c r="C10" s="64">
        <v>11</v>
      </c>
      <c r="D10" s="64">
        <v>1</v>
      </c>
      <c r="E10" s="65">
        <f>'[4]Лист1'!$C$17</f>
        <v>0.2954672900349647</v>
      </c>
      <c r="F10" s="66">
        <f>'[4]Лист1'!$C$22</f>
        <v>0.00038168404321075076</v>
      </c>
      <c r="G10" s="67">
        <v>0</v>
      </c>
      <c r="H10" s="67">
        <v>0</v>
      </c>
      <c r="I10" s="65">
        <f>'[4]Лист1'!$C$93+'[4]Лист1'!$C$94</f>
        <v>2.0129738545654225</v>
      </c>
      <c r="J10" s="65">
        <f>'[4]Лист1'!$C$74</f>
        <v>0.07456588832660659</v>
      </c>
      <c r="K10" s="65">
        <f>'[4]Лист1'!$C$60</f>
        <v>0.12078056556296536</v>
      </c>
      <c r="L10" s="68">
        <f t="shared" si="0"/>
        <v>2.50416928253317</v>
      </c>
    </row>
    <row r="11" spans="1:12" s="58" customFormat="1" ht="12.75" customHeight="1">
      <c r="A11" s="62">
        <v>5</v>
      </c>
      <c r="B11" s="63" t="s">
        <v>176</v>
      </c>
      <c r="C11" s="64">
        <v>13</v>
      </c>
      <c r="D11" s="64">
        <v>1</v>
      </c>
      <c r="E11" s="65">
        <f>'[5]Лист1'!$C$17</f>
        <v>0.47298473447124617</v>
      </c>
      <c r="F11" s="66">
        <f>'[5]Лист1'!$C$22</f>
        <v>0.0006635212851026154</v>
      </c>
      <c r="G11" s="67">
        <v>0</v>
      </c>
      <c r="H11" s="67">
        <v>0</v>
      </c>
      <c r="I11" s="65">
        <f>'[5]Лист1'!$C$93+'[5]Лист1'!$C$94</f>
        <v>2.1196786455187446</v>
      </c>
      <c r="J11" s="65">
        <f>'[5]Лист1'!$C$74</f>
        <v>0.06602268021503606</v>
      </c>
      <c r="K11" s="65">
        <f>'[5]Лист1'!$C$60</f>
        <v>0.13292294845237604</v>
      </c>
      <c r="L11" s="68">
        <f t="shared" si="0"/>
        <v>2.7922725299425055</v>
      </c>
    </row>
    <row r="12" spans="1:12" s="58" customFormat="1" ht="12.75" customHeight="1">
      <c r="A12" s="62">
        <v>6</v>
      </c>
      <c r="B12" s="63" t="s">
        <v>176</v>
      </c>
      <c r="C12" s="64">
        <v>15</v>
      </c>
      <c r="D12" s="64">
        <v>1</v>
      </c>
      <c r="E12" s="65">
        <f>'[6]Лист1'!$C$17</f>
        <v>0.2956574757640704</v>
      </c>
      <c r="F12" s="66">
        <f>'[6]Лист1'!$C$22</f>
        <v>0.00037905572564979676</v>
      </c>
      <c r="G12" s="67">
        <v>0</v>
      </c>
      <c r="H12" s="67">
        <v>0</v>
      </c>
      <c r="I12" s="65">
        <f>'[6]Лист1'!$C$93+'[6]Лист1'!$C$94</f>
        <v>1.9900533114582153</v>
      </c>
      <c r="J12" s="65">
        <f>'[6]Лист1'!$C$74</f>
        <v>0.07666131239318387</v>
      </c>
      <c r="K12" s="65">
        <f>'[6]Лист1'!$C$60</f>
        <v>0.12464234662775818</v>
      </c>
      <c r="L12" s="68">
        <f t="shared" si="0"/>
        <v>2.4873935019688775</v>
      </c>
    </row>
    <row r="13" spans="1:12" s="58" customFormat="1" ht="12.75" customHeight="1">
      <c r="A13" s="62">
        <v>7</v>
      </c>
      <c r="B13" s="63" t="s">
        <v>176</v>
      </c>
      <c r="C13" s="64">
        <v>17</v>
      </c>
      <c r="D13" s="64">
        <v>1</v>
      </c>
      <c r="E13" s="65">
        <f>'[7]Лист1'!$C$17</f>
        <v>0.3562324408833443</v>
      </c>
      <c r="F13" s="66">
        <f>'[7]Лист1'!$C$22</f>
        <v>0.00047412678978436156</v>
      </c>
      <c r="G13" s="67">
        <v>0</v>
      </c>
      <c r="H13" s="67">
        <v>0</v>
      </c>
      <c r="I13" s="65">
        <f>'[7]Лист1'!$C$93+'[7]Лист1'!$C$94</f>
        <v>1.9670359449072405</v>
      </c>
      <c r="J13" s="65">
        <f>'[7]Лист1'!$C$74</f>
        <v>0.07544339216098854</v>
      </c>
      <c r="K13" s="65">
        <f>'[7]Лист1'!$C$60</f>
        <v>0.13141301031616917</v>
      </c>
      <c r="L13" s="68">
        <f t="shared" si="0"/>
        <v>2.530598915057527</v>
      </c>
    </row>
    <row r="14" spans="1:12" s="58" customFormat="1" ht="12.75" customHeight="1">
      <c r="A14" s="62">
        <v>8</v>
      </c>
      <c r="B14" s="63" t="s">
        <v>176</v>
      </c>
      <c r="C14" s="64">
        <v>19</v>
      </c>
      <c r="D14" s="64">
        <v>1</v>
      </c>
      <c r="E14" s="65">
        <f>'[8]Лист1'!$C$17</f>
        <v>0.6233965006254548</v>
      </c>
      <c r="F14" s="66">
        <f>'[8]Лист1'!$C$22</f>
        <v>0.0009242318263757622</v>
      </c>
      <c r="G14" s="67">
        <v>0</v>
      </c>
      <c r="H14" s="67">
        <v>0</v>
      </c>
      <c r="I14" s="65">
        <f>'[8]Лист1'!$C$93+'[8]Лист1'!$C$94</f>
        <v>1.3844090170300944</v>
      </c>
      <c r="J14" s="65">
        <f>'[8]Лист1'!$C$74</f>
        <v>0.0633151442056789</v>
      </c>
      <c r="K14" s="65">
        <f>'[8]Лист1'!$C$60</f>
        <v>0.07326984456302067</v>
      </c>
      <c r="L14" s="68">
        <f t="shared" si="0"/>
        <v>2.1453147382506246</v>
      </c>
    </row>
    <row r="15" spans="1:12" s="58" customFormat="1" ht="12.75" customHeight="1">
      <c r="A15" s="62">
        <v>9</v>
      </c>
      <c r="B15" s="63" t="s">
        <v>176</v>
      </c>
      <c r="C15" s="64">
        <v>21</v>
      </c>
      <c r="D15" s="64">
        <v>1</v>
      </c>
      <c r="E15" s="65">
        <f>'[9]Лист1'!$C$17</f>
        <v>0.6196378867414898</v>
      </c>
      <c r="F15" s="66">
        <f>'[9]Лист1'!$C$22</f>
        <v>0.0009172208073289952</v>
      </c>
      <c r="G15" s="67">
        <v>0</v>
      </c>
      <c r="H15" s="67">
        <v>0</v>
      </c>
      <c r="I15" s="65">
        <f>'[9]Лист1'!$C$93+'[9]Лист1'!$C$94</f>
        <v>1.359170469140473</v>
      </c>
      <c r="J15" s="65">
        <f>'[9]Лист1'!$C$74</f>
        <v>0.061076411517131474</v>
      </c>
      <c r="K15" s="65">
        <f>'[9]Лист1'!$C$60</f>
        <v>0.08265762303544959</v>
      </c>
      <c r="L15" s="68">
        <f t="shared" si="0"/>
        <v>2.1234596112418727</v>
      </c>
    </row>
    <row r="16" spans="1:12" s="58" customFormat="1" ht="12.75" customHeight="1">
      <c r="A16" s="62">
        <v>10</v>
      </c>
      <c r="B16" s="63" t="s">
        <v>176</v>
      </c>
      <c r="C16" s="64">
        <v>23</v>
      </c>
      <c r="D16" s="64">
        <v>1</v>
      </c>
      <c r="E16" s="65">
        <f>'[10]Лист1'!$C$17</f>
        <v>0.25744229641647964</v>
      </c>
      <c r="F16" s="66">
        <f>'[10]Лист1'!$C$22</f>
        <v>0.0003220389467464614</v>
      </c>
      <c r="G16" s="67">
        <v>0</v>
      </c>
      <c r="H16" s="67">
        <v>0</v>
      </c>
      <c r="I16" s="65">
        <f>'[10]Лист1'!$C$93+'[10]Лист1'!$C$94</f>
        <v>1.9471895429986181</v>
      </c>
      <c r="J16" s="65">
        <f>'[10]Лист1'!$C$74</f>
        <v>0.0801099937379569</v>
      </c>
      <c r="K16" s="65">
        <f>'[10]Лист1'!$C$60</f>
        <v>0.09071174668379975</v>
      </c>
      <c r="L16" s="68">
        <f t="shared" si="0"/>
        <v>2.375775618783601</v>
      </c>
    </row>
    <row r="17" spans="1:12" s="58" customFormat="1" ht="12.75" customHeight="1">
      <c r="A17" s="62">
        <v>11</v>
      </c>
      <c r="B17" s="63" t="s">
        <v>176</v>
      </c>
      <c r="C17" s="64">
        <v>25</v>
      </c>
      <c r="D17" s="64">
        <v>1</v>
      </c>
      <c r="E17" s="65">
        <f>'[11]Лист1'!$C$17</f>
        <v>0.2975631402444261</v>
      </c>
      <c r="F17" s="66">
        <f>'[11]Лист1'!$C$22</f>
        <v>0.00038171953191953845</v>
      </c>
      <c r="G17" s="67">
        <v>0</v>
      </c>
      <c r="H17" s="67">
        <v>0</v>
      </c>
      <c r="I17" s="65">
        <f>'[11]Лист1'!$C$93+'[11]Лист1'!$C$94</f>
        <v>2.2001657230891434</v>
      </c>
      <c r="J17" s="65">
        <f>'[11]Лист1'!$C$74</f>
        <v>0.07804607610524554</v>
      </c>
      <c r="K17" s="65">
        <f>'[11]Лист1'!$C$60</f>
        <v>0.12472580886792926</v>
      </c>
      <c r="L17" s="68">
        <f t="shared" si="0"/>
        <v>2.700882467838664</v>
      </c>
    </row>
    <row r="18" spans="1:12" s="58" customFormat="1" ht="12.75" customHeight="1">
      <c r="A18" s="62">
        <v>12</v>
      </c>
      <c r="B18" s="63" t="s">
        <v>176</v>
      </c>
      <c r="C18" s="64">
        <v>27</v>
      </c>
      <c r="D18" s="64">
        <v>1</v>
      </c>
      <c r="E18" s="65">
        <f>'[12]Лист1'!$C$17</f>
        <v>0.282300088810196</v>
      </c>
      <c r="F18" s="66">
        <f>'[12]Лист1'!$C$22</f>
        <v>0.00035940602812416624</v>
      </c>
      <c r="G18" s="67">
        <v>0</v>
      </c>
      <c r="H18" s="67">
        <v>0</v>
      </c>
      <c r="I18" s="65">
        <f>'[12]Лист1'!$C$93+'[12]Лист1'!$C$94</f>
        <v>1.6188085704257418</v>
      </c>
      <c r="J18" s="65">
        <f>'[12]Лист1'!$C$74</f>
        <v>0.08107897280099026</v>
      </c>
      <c r="K18" s="65">
        <f>'[12]Лист1'!$C$60</f>
        <v>0.09793324252707968</v>
      </c>
      <c r="L18" s="68">
        <f t="shared" si="0"/>
        <v>2.080480280592132</v>
      </c>
    </row>
    <row r="19" spans="1:12" s="58" customFormat="1" ht="12.75" customHeight="1">
      <c r="A19" s="62">
        <v>13</v>
      </c>
      <c r="B19" s="63" t="s">
        <v>176</v>
      </c>
      <c r="C19" s="64">
        <v>28</v>
      </c>
      <c r="D19" s="64">
        <v>1</v>
      </c>
      <c r="E19" s="65">
        <f>'[13]Лист1'!$C$17</f>
        <v>0.49765536581551223</v>
      </c>
      <c r="F19" s="66">
        <f>'[13]Лист1'!$C$22</f>
        <v>0.0007006618122217066</v>
      </c>
      <c r="G19" s="67">
        <v>0</v>
      </c>
      <c r="H19" s="67">
        <v>0</v>
      </c>
      <c r="I19" s="65">
        <f>'[13]Лист1'!$C$93+'[13]Лист1'!$C$94</f>
        <v>1.252216946600833</v>
      </c>
      <c r="J19" s="65">
        <f>'[13]Лист1'!$C$74</f>
        <v>0.057754383954038147</v>
      </c>
      <c r="K19" s="65">
        <f>'[13]Лист1'!$C$60</f>
        <v>0.12474023944223356</v>
      </c>
      <c r="L19" s="68">
        <f t="shared" si="0"/>
        <v>1.9330675976248388</v>
      </c>
    </row>
    <row r="20" spans="1:12" s="58" customFormat="1" ht="12.75" customHeight="1">
      <c r="A20" s="62">
        <v>14</v>
      </c>
      <c r="B20" s="63" t="s">
        <v>176</v>
      </c>
      <c r="C20" s="64">
        <v>30</v>
      </c>
      <c r="D20" s="64">
        <v>1</v>
      </c>
      <c r="E20" s="65">
        <f>'[14]Лист1'!$C$17</f>
        <v>0.6140556270916426</v>
      </c>
      <c r="F20" s="66">
        <f>'[14]Лист1'!$C$22</f>
        <v>0.0009024078441386146</v>
      </c>
      <c r="G20" s="67">
        <v>0</v>
      </c>
      <c r="H20" s="67">
        <v>0</v>
      </c>
      <c r="I20" s="65">
        <f>'[14]Лист1'!$C$93+'[14]Лист1'!$C$94</f>
        <v>1.8557861312807464</v>
      </c>
      <c r="J20" s="65">
        <f>'[14]Лист1'!$C$74</f>
        <v>0.05953467685747573</v>
      </c>
      <c r="K20" s="65">
        <f>'[14]Лист1'!$C$60</f>
        <v>0.0816890837572423</v>
      </c>
      <c r="L20" s="68">
        <f t="shared" si="0"/>
        <v>2.6119679268312455</v>
      </c>
    </row>
    <row r="21" spans="1:12" s="58" customFormat="1" ht="12.75" customHeight="1">
      <c r="A21" s="62">
        <v>15</v>
      </c>
      <c r="B21" s="63" t="s">
        <v>176</v>
      </c>
      <c r="C21" s="64">
        <v>34</v>
      </c>
      <c r="D21" s="64">
        <v>1</v>
      </c>
      <c r="E21" s="65">
        <f>'[15]Лист1'!$C$17</f>
        <v>0.4190515410307584</v>
      </c>
      <c r="F21" s="66">
        <f>'[15]Лист1'!$C$22</f>
        <v>0.0005700206219653282</v>
      </c>
      <c r="G21" s="67">
        <v>0</v>
      </c>
      <c r="H21" s="67">
        <v>0</v>
      </c>
      <c r="I21" s="65">
        <f>'[15]Лист1'!$C$93+'[15]Лист1'!$C$94</f>
        <v>2.201702265974115</v>
      </c>
      <c r="J21" s="65">
        <f>'[15]Лист1'!$C$74</f>
        <v>0.06996591906229026</v>
      </c>
      <c r="K21" s="65">
        <f>'[15]Лист1'!$C$60</f>
        <v>0.06423829456056342</v>
      </c>
      <c r="L21" s="68">
        <f t="shared" si="0"/>
        <v>2.755528041249692</v>
      </c>
    </row>
    <row r="22" spans="1:12" s="58" customFormat="1" ht="13.5">
      <c r="A22" s="62">
        <v>16</v>
      </c>
      <c r="B22" s="63" t="s">
        <v>177</v>
      </c>
      <c r="C22" s="64">
        <v>2</v>
      </c>
      <c r="D22" s="64">
        <v>1</v>
      </c>
      <c r="E22" s="65">
        <f>'[16]Лист1'!$C$17</f>
        <v>0.17546364267682973</v>
      </c>
      <c r="F22" s="66">
        <f>'[16]Лист1'!$C$22</f>
        <v>0.0002107384415097292</v>
      </c>
      <c r="G22" s="67">
        <v>0</v>
      </c>
      <c r="H22" s="67">
        <v>0</v>
      </c>
      <c r="I22" s="65">
        <f>'[16]Лист1'!$C$93+'[16]Лист1'!$C$94</f>
        <v>2.1585075495600177</v>
      </c>
      <c r="J22" s="65">
        <f>'[16]Лист1'!$C$74</f>
        <v>0.069588084112673</v>
      </c>
      <c r="K22" s="65">
        <f>'[16]Лист1'!$C$60</f>
        <v>0.09272694111126982</v>
      </c>
      <c r="L22" s="68">
        <f t="shared" si="0"/>
        <v>2.4964969559022996</v>
      </c>
    </row>
    <row r="23" spans="1:12" s="58" customFormat="1" ht="13.5">
      <c r="A23" s="62">
        <v>17</v>
      </c>
      <c r="B23" s="63" t="s">
        <v>177</v>
      </c>
      <c r="C23" s="64">
        <v>4</v>
      </c>
      <c r="D23" s="64">
        <v>1</v>
      </c>
      <c r="E23" s="65">
        <f>'[17]Лист1'!$C$17</f>
        <v>0.12253285015490013</v>
      </c>
      <c r="F23" s="66">
        <f>'[17]Лист1'!$C$22</f>
        <v>0.00014442561990825708</v>
      </c>
      <c r="G23" s="67">
        <v>0</v>
      </c>
      <c r="H23" s="65">
        <f>'[17]Лист1'!$C$50</f>
        <v>0.015167945264589467</v>
      </c>
      <c r="I23" s="65">
        <f>'[17]Лист1'!$C$93+'[17]Лист1'!$C$94</f>
        <v>1.7625617018268285</v>
      </c>
      <c r="J23" s="65">
        <f>'[17]Лист1'!$C$74</f>
        <v>0.038098596577364675</v>
      </c>
      <c r="K23" s="65">
        <f>'[17]Лист1'!$C$60</f>
        <v>0.10629925763407987</v>
      </c>
      <c r="L23" s="68">
        <f t="shared" si="0"/>
        <v>2.044804777077671</v>
      </c>
    </row>
    <row r="24" spans="1:12" s="58" customFormat="1" ht="13.5">
      <c r="A24" s="62">
        <v>18</v>
      </c>
      <c r="B24" s="63" t="s">
        <v>178</v>
      </c>
      <c r="C24" s="64">
        <v>3</v>
      </c>
      <c r="D24" s="64">
        <v>1</v>
      </c>
      <c r="E24" s="65">
        <f>'[18]Лист1'!$C$17</f>
        <v>0.3435599734729078</v>
      </c>
      <c r="F24" s="66">
        <f>'[18]Лист1'!$C$22</f>
        <v>0.000450834256714435</v>
      </c>
      <c r="G24" s="67">
        <v>0</v>
      </c>
      <c r="H24" s="67">
        <v>0</v>
      </c>
      <c r="I24" s="65">
        <f>'[18]Лист1'!$C$93+'[18]Лист1'!$C$94</f>
        <v>2.208657300107412</v>
      </c>
      <c r="J24" s="65">
        <f>'[18]Лист1'!$C$74</f>
        <v>0.07287072746666667</v>
      </c>
      <c r="K24" s="65">
        <f>'[18]Лист1'!$C$60</f>
        <v>0.12913494386274874</v>
      </c>
      <c r="L24" s="68">
        <f t="shared" si="0"/>
        <v>2.7546737791664495</v>
      </c>
    </row>
    <row r="25" spans="1:12" s="58" customFormat="1" ht="13.5">
      <c r="A25" s="62">
        <v>19</v>
      </c>
      <c r="B25" s="63" t="s">
        <v>178</v>
      </c>
      <c r="C25" s="64">
        <v>5</v>
      </c>
      <c r="D25" s="64">
        <v>1</v>
      </c>
      <c r="E25" s="65">
        <f>'[19]Лист1'!$C$17</f>
        <v>0.3469444664230945</v>
      </c>
      <c r="F25" s="66">
        <f>'[19]Лист1'!$C$22</f>
        <v>0.0004599645133334974</v>
      </c>
      <c r="G25" s="67">
        <v>0</v>
      </c>
      <c r="H25" s="67">
        <v>0</v>
      </c>
      <c r="I25" s="65">
        <f>'[19]Лист1'!$C$93+'[19]Лист1'!$C$94</f>
        <v>2.1162693840367623</v>
      </c>
      <c r="J25" s="65">
        <f>'[19]Лист1'!$C$74</f>
        <v>0.08260722130698939</v>
      </c>
      <c r="K25" s="65">
        <f>'[19]Лист1'!$C$60</f>
        <v>0.13064122612496956</v>
      </c>
      <c r="L25" s="68">
        <f t="shared" si="0"/>
        <v>2.6769222624051494</v>
      </c>
    </row>
    <row r="26" spans="1:12" s="58" customFormat="1" ht="13.5">
      <c r="A26" s="62">
        <v>20</v>
      </c>
      <c r="B26" s="63" t="s">
        <v>178</v>
      </c>
      <c r="C26" s="64">
        <v>6</v>
      </c>
      <c r="D26" s="64">
        <v>1</v>
      </c>
      <c r="E26" s="65">
        <f>'[20]Лист1'!$C$17</f>
        <v>0.3099801405978072</v>
      </c>
      <c r="F26" s="66">
        <f>'[20]Лист1'!$C$22</f>
        <v>0.00040012434529464836</v>
      </c>
      <c r="G26" s="67">
        <v>0</v>
      </c>
      <c r="H26" s="67">
        <v>0</v>
      </c>
      <c r="I26" s="65">
        <f>'[20]Лист1'!$C$93+'[20]Лист1'!$C$94</f>
        <v>2.1661859263252627</v>
      </c>
      <c r="J26" s="65">
        <f>'[20]Лист1'!$C$74</f>
        <v>0.07687154626271707</v>
      </c>
      <c r="K26" s="65">
        <f>'[20]Лист1'!$C$60</f>
        <v>0.13449791257486501</v>
      </c>
      <c r="L26" s="68">
        <f t="shared" si="0"/>
        <v>2.687935650105947</v>
      </c>
    </row>
    <row r="27" spans="1:12" s="58" customFormat="1" ht="13.5">
      <c r="A27" s="62">
        <v>21</v>
      </c>
      <c r="B27" s="63" t="s">
        <v>178</v>
      </c>
      <c r="C27" s="64">
        <v>8</v>
      </c>
      <c r="D27" s="64">
        <v>1</v>
      </c>
      <c r="E27" s="65">
        <f>'[21]Лист1'!$C$17</f>
        <v>0.3256365945746541</v>
      </c>
      <c r="F27" s="66">
        <f>'[21]Лист1'!$C$22</f>
        <v>0.00042374724714499607</v>
      </c>
      <c r="G27" s="67">
        <v>0</v>
      </c>
      <c r="H27" s="67">
        <v>0</v>
      </c>
      <c r="I27" s="65">
        <f>'[21]Лист1'!$C$93+'[21]Лист1'!$C$94</f>
        <v>2.2056535574521194</v>
      </c>
      <c r="J27" s="65">
        <f>'[21]Лист1'!$C$74</f>
        <v>0.07932252310007905</v>
      </c>
      <c r="K27" s="65">
        <f>'[21]Лист1'!$C$60</f>
        <v>0.13725258813403196</v>
      </c>
      <c r="L27" s="68">
        <f t="shared" si="0"/>
        <v>2.7482890105080293</v>
      </c>
    </row>
    <row r="28" spans="1:12" s="58" customFormat="1" ht="13.5">
      <c r="A28" s="62">
        <v>22</v>
      </c>
      <c r="B28" s="63" t="s">
        <v>178</v>
      </c>
      <c r="C28" s="64">
        <v>9</v>
      </c>
      <c r="D28" s="64">
        <v>1</v>
      </c>
      <c r="E28" s="65">
        <f>'[22]Лист1'!$C$17</f>
        <v>0.3788636469938632</v>
      </c>
      <c r="F28" s="66">
        <f>'[22]Лист1'!$C$22</f>
        <v>0.0005063611513016125</v>
      </c>
      <c r="G28" s="67">
        <v>0</v>
      </c>
      <c r="H28" s="67">
        <v>0</v>
      </c>
      <c r="I28" s="65">
        <f>'[22]Лист1'!$C$93+'[22]Лист1'!$C$94</f>
        <v>2.2300439019593985</v>
      </c>
      <c r="J28" s="65">
        <f>'[22]Лист1'!$C$74</f>
        <v>0.0818458333781403</v>
      </c>
      <c r="K28" s="65">
        <f>'[22]Лист1'!$C$60</f>
        <v>0.14090971903892255</v>
      </c>
      <c r="L28" s="68">
        <f t="shared" si="0"/>
        <v>2.832169462521626</v>
      </c>
    </row>
    <row r="29" spans="1:12" s="58" customFormat="1" ht="13.5">
      <c r="A29" s="62">
        <v>23</v>
      </c>
      <c r="B29" s="63" t="s">
        <v>178</v>
      </c>
      <c r="C29" s="64">
        <v>11</v>
      </c>
      <c r="D29" s="64">
        <v>1</v>
      </c>
      <c r="E29" s="65">
        <f>'[23]Лист1'!$C$17</f>
        <v>0.30487663217067923</v>
      </c>
      <c r="F29" s="66">
        <f>'[23]Лист1'!$C$22</f>
        <v>0.00039734046398488083</v>
      </c>
      <c r="G29" s="67">
        <v>0</v>
      </c>
      <c r="H29" s="67">
        <v>0</v>
      </c>
      <c r="I29" s="65">
        <f>'[23]Лист1'!$C$93+'[23]Лист1'!$C$94</f>
        <v>2.2625430392644685</v>
      </c>
      <c r="J29" s="65">
        <f>'[23]Лист1'!$C$74</f>
        <v>0.0817125339752443</v>
      </c>
      <c r="K29" s="65">
        <f>'[23]Лист1'!$C$60</f>
        <v>0.14030297706382006</v>
      </c>
      <c r="L29" s="68">
        <f t="shared" si="0"/>
        <v>2.7898325229381973</v>
      </c>
    </row>
    <row r="30" spans="1:12" s="58" customFormat="1" ht="13.5">
      <c r="A30" s="62">
        <v>24</v>
      </c>
      <c r="B30" s="63" t="s">
        <v>178</v>
      </c>
      <c r="C30" s="64">
        <v>13</v>
      </c>
      <c r="D30" s="64">
        <v>1</v>
      </c>
      <c r="E30" s="65">
        <f>'[24]Лист1'!$C$17</f>
        <v>0.27678951286647424</v>
      </c>
      <c r="F30" s="66">
        <f>'[24]Лист1'!$C$22</f>
        <v>0.000351115919721828</v>
      </c>
      <c r="G30" s="67">
        <v>0</v>
      </c>
      <c r="H30" s="67">
        <v>0</v>
      </c>
      <c r="I30" s="65">
        <f>'[24]Лист1'!$C$93+'[24]Лист1'!$C$94</f>
        <v>2.092754357451076</v>
      </c>
      <c r="J30" s="65">
        <f>'[24]Лист1'!$C$74</f>
        <v>0.07220651838925403</v>
      </c>
      <c r="K30" s="65">
        <f>'[24]Лист1'!$C$60</f>
        <v>0.12932094990892584</v>
      </c>
      <c r="L30" s="68">
        <f t="shared" si="0"/>
        <v>2.571422454535452</v>
      </c>
    </row>
    <row r="31" spans="1:12" s="58" customFormat="1" ht="13.5">
      <c r="A31" s="62">
        <v>25</v>
      </c>
      <c r="B31" s="63" t="s">
        <v>178</v>
      </c>
      <c r="C31" s="64">
        <v>14</v>
      </c>
      <c r="D31" s="64">
        <v>1</v>
      </c>
      <c r="E31" s="65">
        <f>'[25]Лист1'!$C$17</f>
        <v>0.34672267495181297</v>
      </c>
      <c r="F31" s="66">
        <f>'[25]Лист1'!$C$22</f>
        <v>0.00045598822751355877</v>
      </c>
      <c r="G31" s="67">
        <v>0</v>
      </c>
      <c r="H31" s="67">
        <v>0</v>
      </c>
      <c r="I31" s="65">
        <f>'[25]Лист1'!$C$93+'[25]Лист1'!$C$94</f>
        <v>1.673916403218052</v>
      </c>
      <c r="J31" s="65">
        <f>'[25]Лист1'!$C$74</f>
        <v>0.08094150194212395</v>
      </c>
      <c r="K31" s="65">
        <f>'[25]Лист1'!$C$60</f>
        <v>0.10216376277187904</v>
      </c>
      <c r="L31" s="68">
        <f t="shared" si="0"/>
        <v>2.2042003311113816</v>
      </c>
    </row>
    <row r="32" spans="1:12" s="58" customFormat="1" ht="13.5">
      <c r="A32" s="62">
        <v>26</v>
      </c>
      <c r="B32" s="63" t="s">
        <v>178</v>
      </c>
      <c r="C32" s="64">
        <v>15</v>
      </c>
      <c r="D32" s="64">
        <v>1</v>
      </c>
      <c r="E32" s="65">
        <f>'[26]Лист1'!$C$17</f>
        <v>0.2832269504341226</v>
      </c>
      <c r="F32" s="66">
        <f>'[26]Лист1'!$C$22</f>
        <v>0.0014421697234682767</v>
      </c>
      <c r="G32" s="67">
        <v>0</v>
      </c>
      <c r="H32" s="67">
        <v>0</v>
      </c>
      <c r="I32" s="65">
        <f>'[26]Лист1'!$C$93+'[26]Лист1'!$C$94</f>
        <v>2.12619796319192</v>
      </c>
      <c r="J32" s="65">
        <f>'[26]Лист1'!$C$74</f>
        <v>0.07414506777458128</v>
      </c>
      <c r="K32" s="65">
        <f>'[26]Лист1'!$C$60</f>
        <v>0.12055802248774329</v>
      </c>
      <c r="L32" s="68">
        <f t="shared" si="0"/>
        <v>2.6055701736118353</v>
      </c>
    </row>
    <row r="33" spans="1:12" s="58" customFormat="1" ht="13.5">
      <c r="A33" s="62">
        <v>27</v>
      </c>
      <c r="B33" s="63" t="s">
        <v>178</v>
      </c>
      <c r="C33" s="64">
        <v>16</v>
      </c>
      <c r="D33" s="64">
        <v>1</v>
      </c>
      <c r="E33" s="65">
        <f>'[27]Лист1'!$C$17</f>
        <v>0.24838692177398072</v>
      </c>
      <c r="F33" s="66">
        <f>'[27]Лист1'!$C$22</f>
        <v>0.0006197632177648282</v>
      </c>
      <c r="G33" s="67">
        <v>0</v>
      </c>
      <c r="H33" s="67">
        <v>0</v>
      </c>
      <c r="I33" s="65">
        <f>'[27]Лист1'!$C$93+'[27]Лист1'!$C$94</f>
        <v>1.492002870272614</v>
      </c>
      <c r="J33" s="65">
        <f>'[27]Лист1'!$C$74</f>
        <v>0.05272788939491195</v>
      </c>
      <c r="K33" s="65">
        <f>'[27]Лист1'!$C$60</f>
        <v>0.11635882504838703</v>
      </c>
      <c r="L33" s="68">
        <f t="shared" si="0"/>
        <v>1.9100962697076587</v>
      </c>
    </row>
    <row r="34" spans="1:12" s="58" customFormat="1" ht="13.5">
      <c r="A34" s="62">
        <v>28</v>
      </c>
      <c r="B34" s="63" t="s">
        <v>178</v>
      </c>
      <c r="C34" s="64">
        <v>18</v>
      </c>
      <c r="D34" s="64">
        <v>1</v>
      </c>
      <c r="E34" s="65">
        <f>'[28]Лист1'!$C$17</f>
        <v>0.3585500806754759</v>
      </c>
      <c r="F34" s="66">
        <f>'[28]Лист1'!$C$22</f>
        <v>0.0004741737805741553</v>
      </c>
      <c r="G34" s="67">
        <v>0</v>
      </c>
      <c r="H34" s="67">
        <v>0</v>
      </c>
      <c r="I34" s="65">
        <f>'[28]Лист1'!$C$93+'[28]Лист1'!$C$94</f>
        <v>2.1707180670500783</v>
      </c>
      <c r="J34" s="65">
        <f>'[28]Лист1'!$C$74</f>
        <v>0.07808388025648476</v>
      </c>
      <c r="K34" s="65">
        <f>'[28]Лист1'!$C$60</f>
        <v>0.13527361533190493</v>
      </c>
      <c r="L34" s="68">
        <f t="shared" si="0"/>
        <v>2.7430998170945182</v>
      </c>
    </row>
    <row r="35" spans="1:12" s="58" customFormat="1" ht="13.5">
      <c r="A35" s="62">
        <v>29</v>
      </c>
      <c r="B35" s="63" t="s">
        <v>178</v>
      </c>
      <c r="C35" s="64">
        <v>20</v>
      </c>
      <c r="D35" s="64">
        <v>1</v>
      </c>
      <c r="E35" s="65">
        <f>'[29]Лист1'!$C$17</f>
        <v>0.29417628621988856</v>
      </c>
      <c r="F35" s="66">
        <f>'[29]Лист1'!$C$22</f>
        <v>0.0003763287714899306</v>
      </c>
      <c r="G35" s="67">
        <v>0</v>
      </c>
      <c r="H35" s="67">
        <v>0</v>
      </c>
      <c r="I35" s="65">
        <f>'[29]Лист1'!$C$93+'[29]Лист1'!$C$94</f>
        <v>2.0663773568699875</v>
      </c>
      <c r="J35" s="65">
        <f>'[29]Лист1'!$C$74</f>
        <v>0.06582566082597786</v>
      </c>
      <c r="K35" s="65">
        <f>'[29]Лист1'!$C$60</f>
        <v>0.12228657285108598</v>
      </c>
      <c r="L35" s="68">
        <f t="shared" si="0"/>
        <v>2.54904220553843</v>
      </c>
    </row>
    <row r="36" spans="1:12" s="58" customFormat="1" ht="13.5">
      <c r="A36" s="62">
        <v>30</v>
      </c>
      <c r="B36" s="63" t="s">
        <v>178</v>
      </c>
      <c r="C36" s="64">
        <v>22</v>
      </c>
      <c r="D36" s="64">
        <v>1</v>
      </c>
      <c r="E36" s="65">
        <f>'[30]Лист1'!$C$17</f>
        <v>0.2617928530434081</v>
      </c>
      <c r="F36" s="66">
        <f>'[30]Лист1'!$C$22</f>
        <v>0.0003291354357508865</v>
      </c>
      <c r="G36" s="67">
        <v>0</v>
      </c>
      <c r="H36" s="67">
        <v>0</v>
      </c>
      <c r="I36" s="65">
        <f>'[30]Лист1'!$C$93+'[30]Лист1'!$C$94</f>
        <v>1.9559632600125962</v>
      </c>
      <c r="J36" s="65">
        <f>'[30]Лист1'!$C$74</f>
        <v>0.05966138489578596</v>
      </c>
      <c r="K36" s="65">
        <f>'[30]Лист1'!$C$60</f>
        <v>0.11518905788955569</v>
      </c>
      <c r="L36" s="68">
        <f t="shared" si="0"/>
        <v>2.392935691277097</v>
      </c>
    </row>
    <row r="37" spans="1:12" s="58" customFormat="1" ht="13.5">
      <c r="A37" s="62">
        <v>31</v>
      </c>
      <c r="B37" s="63" t="s">
        <v>178</v>
      </c>
      <c r="C37" s="64">
        <v>24</v>
      </c>
      <c r="D37" s="64">
        <v>1</v>
      </c>
      <c r="E37" s="65">
        <f>'[31]Лист1'!$C$17</f>
        <v>0.26202904182554815</v>
      </c>
      <c r="F37" s="66">
        <f>'[31]Лист1'!$C$22</f>
        <v>0.00030368893928739096</v>
      </c>
      <c r="G37" s="67">
        <v>0</v>
      </c>
      <c r="H37" s="69">
        <f>'[31]Лист1'!$C$50</f>
        <v>0.0054318367600213685</v>
      </c>
      <c r="I37" s="65">
        <f>'[31]Лист1'!$C$93+'[31]Лист1'!$C$94</f>
        <v>1.4271408085973494</v>
      </c>
      <c r="J37" s="65">
        <f>'[31]Лист1'!$C$74</f>
        <v>0.06877603988694483</v>
      </c>
      <c r="K37" s="65">
        <f>'[31]Лист1'!$C$60</f>
        <v>0.10583269813838878</v>
      </c>
      <c r="L37" s="68">
        <f t="shared" si="0"/>
        <v>1.86951411414754</v>
      </c>
    </row>
    <row r="38" spans="1:12" s="58" customFormat="1" ht="13.5">
      <c r="A38" s="62">
        <v>32</v>
      </c>
      <c r="B38" s="63" t="s">
        <v>178</v>
      </c>
      <c r="C38" s="64">
        <v>26</v>
      </c>
      <c r="D38" s="64">
        <v>1</v>
      </c>
      <c r="E38" s="65">
        <f>'[32]Лист1'!$C$17</f>
        <v>0.22262345296858557</v>
      </c>
      <c r="F38" s="66">
        <f>'[32]Лист1'!$C$22</f>
        <v>0.00025865877628946114</v>
      </c>
      <c r="G38" s="67">
        <v>0</v>
      </c>
      <c r="H38" s="69">
        <f>'[32]Лист1'!$C$50</f>
        <v>0.0057862386368853465</v>
      </c>
      <c r="I38" s="65">
        <f>'[32]Лист1'!$C$93+'[32]Лист1'!$C$94</f>
        <v>1.6375833382146336</v>
      </c>
      <c r="J38" s="65">
        <f>'[32]Лист1'!$C$74</f>
        <v>0.07770969099379041</v>
      </c>
      <c r="K38" s="65">
        <f>'[32]Лист1'!$C$60</f>
        <v>0.11199330874161506</v>
      </c>
      <c r="L38" s="68">
        <f t="shared" si="0"/>
        <v>2.0559546883318</v>
      </c>
    </row>
    <row r="39" spans="1:12" s="58" customFormat="1" ht="13.5">
      <c r="A39" s="62">
        <v>33</v>
      </c>
      <c r="B39" s="63" t="s">
        <v>178</v>
      </c>
      <c r="C39" s="64">
        <v>32</v>
      </c>
      <c r="D39" s="64">
        <v>1</v>
      </c>
      <c r="E39" s="65">
        <f>'[33]Лист1'!$C$17</f>
        <v>0.28884934956025127</v>
      </c>
      <c r="F39" s="66">
        <f>'[33]Лист1'!$C$22</f>
        <v>0.0003687800293026197</v>
      </c>
      <c r="G39" s="67">
        <v>0</v>
      </c>
      <c r="H39" s="67">
        <v>0</v>
      </c>
      <c r="I39" s="65">
        <f>'[33]Лист1'!$C$93+'[33]Лист1'!$C$94</f>
        <v>1.6305183493680206</v>
      </c>
      <c r="J39" s="65">
        <f>'[33]Лист1'!$C$74</f>
        <v>0.07455848530393085</v>
      </c>
      <c r="K39" s="65">
        <f>'[33]Лист1'!$C$60</f>
        <v>0.10092776227168997</v>
      </c>
      <c r="L39" s="68">
        <f t="shared" si="0"/>
        <v>2.0952227265331955</v>
      </c>
    </row>
    <row r="40" spans="1:12" s="58" customFormat="1" ht="13.5">
      <c r="A40" s="62">
        <v>34</v>
      </c>
      <c r="B40" s="63" t="s">
        <v>178</v>
      </c>
      <c r="C40" s="64">
        <v>34</v>
      </c>
      <c r="D40" s="64">
        <v>1</v>
      </c>
      <c r="E40" s="65">
        <f>'[34]Лист1'!$C$17</f>
        <v>0.4098758552709638</v>
      </c>
      <c r="F40" s="66">
        <f>'[34]Лист1'!$C$22</f>
        <v>0.000555551372486047</v>
      </c>
      <c r="G40" s="67">
        <v>0</v>
      </c>
      <c r="H40" s="67">
        <v>0</v>
      </c>
      <c r="I40" s="65">
        <f>'[34]Лист1'!$C$93+'[34]Лист1'!$C$94</f>
        <v>1.4445292428869057</v>
      </c>
      <c r="J40" s="65">
        <f>'[34]Лист1'!$C$74</f>
        <v>0.07700920316316194</v>
      </c>
      <c r="K40" s="65">
        <f>'[34]Лист1'!$C$60</f>
        <v>0.08627120634657953</v>
      </c>
      <c r="L40" s="68">
        <f t="shared" si="0"/>
        <v>2.018241059040097</v>
      </c>
    </row>
    <row r="41" spans="1:12" s="58" customFormat="1" ht="13.5">
      <c r="A41" s="62">
        <v>35</v>
      </c>
      <c r="B41" s="63" t="s">
        <v>178</v>
      </c>
      <c r="C41" s="64">
        <v>35</v>
      </c>
      <c r="D41" s="64">
        <v>1</v>
      </c>
      <c r="E41" s="65">
        <f>'[35]Лист1'!$C$17</f>
        <v>0.33313711491621806</v>
      </c>
      <c r="F41" s="66">
        <f>'[35]Лист1'!$C$22</f>
        <v>0.0004348858247918384</v>
      </c>
      <c r="G41" s="67">
        <v>0</v>
      </c>
      <c r="H41" s="67">
        <v>0</v>
      </c>
      <c r="I41" s="65">
        <f>'[35]Лист1'!$C$93+'[35]Лист1'!$C$94</f>
        <v>1.6411119207536757</v>
      </c>
      <c r="J41" s="65">
        <f>'[35]Лист1'!$C$74</f>
        <v>0.07236229954502678</v>
      </c>
      <c r="K41" s="65">
        <f>'[35]Лист1'!$C$60</f>
        <v>0.09996295333430856</v>
      </c>
      <c r="L41" s="68">
        <f t="shared" si="0"/>
        <v>2.1470091743740207</v>
      </c>
    </row>
    <row r="42" spans="1:12" s="58" customFormat="1" ht="13.5">
      <c r="A42" s="62">
        <v>36</v>
      </c>
      <c r="B42" s="63" t="s">
        <v>178</v>
      </c>
      <c r="C42" s="64">
        <v>36</v>
      </c>
      <c r="D42" s="64">
        <v>1</v>
      </c>
      <c r="E42" s="65">
        <f>'[36]Лист1'!$C$17</f>
        <v>0.3880072913090012</v>
      </c>
      <c r="F42" s="66">
        <f>'[36]Лист1'!$C$22</f>
        <v>0.0005235381759956441</v>
      </c>
      <c r="G42" s="67">
        <v>0</v>
      </c>
      <c r="H42" s="69">
        <f>'[36]Лист1'!$C$50</f>
        <v>0.012670077550774912</v>
      </c>
      <c r="I42" s="65">
        <f>'[36]Лист1'!$C$93+'[36]Лист1'!$C$94</f>
        <v>1.4419261092114137</v>
      </c>
      <c r="J42" s="65">
        <f>'[36]Лист1'!$C$74</f>
        <v>0.07644209628359575</v>
      </c>
      <c r="K42" s="65">
        <f>'[36]Лист1'!$C$60</f>
        <v>0.0860555684794634</v>
      </c>
      <c r="L42" s="68">
        <f t="shared" si="0"/>
        <v>2.0056246810102447</v>
      </c>
    </row>
    <row r="43" spans="1:12" s="58" customFormat="1" ht="13.5">
      <c r="A43" s="62">
        <v>37</v>
      </c>
      <c r="B43" s="63" t="s">
        <v>178</v>
      </c>
      <c r="C43" s="64">
        <v>37</v>
      </c>
      <c r="D43" s="64">
        <v>1</v>
      </c>
      <c r="E43" s="65">
        <f>'[37]Лист1'!$C$17</f>
        <v>0.3866977799742967</v>
      </c>
      <c r="F43" s="66">
        <f>'[37]Лист1'!$C$22</f>
        <v>0.0005182868692201528</v>
      </c>
      <c r="G43" s="67">
        <v>0</v>
      </c>
      <c r="H43" s="67">
        <v>0</v>
      </c>
      <c r="I43" s="65">
        <f>'[37]Лист1'!$C$93+'[37]Лист1'!$C$94</f>
        <v>1.4330344306322904</v>
      </c>
      <c r="J43" s="65">
        <f>'[37]Лист1'!$C$74</f>
        <v>0.07567535010050529</v>
      </c>
      <c r="K43" s="65">
        <f>'[37]Лист1'!$C$60</f>
        <v>0.08577322788935568</v>
      </c>
      <c r="L43" s="68">
        <f t="shared" si="0"/>
        <v>1.9816990754656683</v>
      </c>
    </row>
    <row r="44" spans="1:12" s="58" customFormat="1" ht="13.5">
      <c r="A44" s="62">
        <v>38</v>
      </c>
      <c r="B44" s="63" t="s">
        <v>178</v>
      </c>
      <c r="C44" s="64">
        <v>38</v>
      </c>
      <c r="D44" s="64">
        <v>1</v>
      </c>
      <c r="E44" s="65">
        <f>'[38]Лист1'!$C$17</f>
        <v>0.3505835740316399</v>
      </c>
      <c r="F44" s="66">
        <f>'[38]Лист1'!$C$22</f>
        <v>0.00046170917879052257</v>
      </c>
      <c r="G44" s="67">
        <v>0</v>
      </c>
      <c r="H44" s="69">
        <v>0.0038776496900000002</v>
      </c>
      <c r="I44" s="65">
        <f>'[38]Лист1'!$C$93+'[38]Лист1'!$C$94</f>
        <v>1.4421066658778159</v>
      </c>
      <c r="J44" s="65">
        <f>'[38]Лист1'!$C$74</f>
        <v>0.07462849868973895</v>
      </c>
      <c r="K44" s="65">
        <f>'[38]Лист1'!$C$60</f>
        <v>0.08563574042407011</v>
      </c>
      <c r="L44" s="68">
        <f t="shared" si="0"/>
        <v>1.9572938378920555</v>
      </c>
    </row>
    <row r="45" spans="1:12" s="58" customFormat="1" ht="13.5">
      <c r="A45" s="62">
        <v>39</v>
      </c>
      <c r="B45" s="63" t="s">
        <v>178</v>
      </c>
      <c r="C45" s="64">
        <v>40</v>
      </c>
      <c r="D45" s="64">
        <v>1</v>
      </c>
      <c r="E45" s="65">
        <f>'[39]Лист1'!$C$17</f>
        <v>0.3744392076950937</v>
      </c>
      <c r="F45" s="66">
        <f>'[39]Лист1'!$C$22</f>
        <v>0.0004989159224817272</v>
      </c>
      <c r="G45" s="67">
        <v>0</v>
      </c>
      <c r="H45" s="67">
        <v>0</v>
      </c>
      <c r="I45" s="65">
        <f>'[39]Лист1'!$C$93+'[39]Лист1'!$C$94</f>
        <v>1.7168962689027254</v>
      </c>
      <c r="J45" s="65">
        <f>'[39]Лист1'!$C$74</f>
        <v>0.07559419106968747</v>
      </c>
      <c r="K45" s="65">
        <f>'[39]Лист1'!$C$60</f>
        <v>0.10051717932809134</v>
      </c>
      <c r="L45" s="68">
        <f t="shared" si="0"/>
        <v>2.2679457629180795</v>
      </c>
    </row>
    <row r="46" spans="1:12" s="58" customFormat="1" ht="13.5">
      <c r="A46" s="62">
        <v>40</v>
      </c>
      <c r="B46" s="63" t="s">
        <v>178</v>
      </c>
      <c r="C46" s="64">
        <v>41</v>
      </c>
      <c r="D46" s="64">
        <v>1</v>
      </c>
      <c r="E46" s="65">
        <f>'[40]Лист1'!$C$17</f>
        <v>0.4431360356968095</v>
      </c>
      <c r="F46" s="66">
        <f>'[40]Лист1'!$C$22</f>
        <v>0.0006096678177636804</v>
      </c>
      <c r="G46" s="67">
        <v>0</v>
      </c>
      <c r="H46" s="67">
        <v>0</v>
      </c>
      <c r="I46" s="65">
        <f>'[40]Лист1'!$C$93+'[40]Лист1'!$C$94</f>
        <v>1.4062703109275017</v>
      </c>
      <c r="J46" s="65">
        <f>'[40]Лист1'!$C$74</f>
        <v>0.07418161043982259</v>
      </c>
      <c r="K46" s="65">
        <f>'[40]Лист1'!$C$60</f>
        <v>0.08413075062886384</v>
      </c>
      <c r="L46" s="68">
        <f t="shared" si="0"/>
        <v>2.0083283755107613</v>
      </c>
    </row>
    <row r="47" spans="1:12" s="58" customFormat="1" ht="13.5">
      <c r="A47" s="62">
        <v>41</v>
      </c>
      <c r="B47" s="63" t="s">
        <v>178</v>
      </c>
      <c r="C47" s="64">
        <v>43</v>
      </c>
      <c r="D47" s="64">
        <v>1</v>
      </c>
      <c r="E47" s="65">
        <f>'[41]Лист1'!$C$17</f>
        <v>0.2460545311487461</v>
      </c>
      <c r="F47" s="66">
        <f>'[41]Лист1'!$C$22</f>
        <v>0.0003069886361421982</v>
      </c>
      <c r="G47" s="67">
        <v>0</v>
      </c>
      <c r="H47" s="67">
        <v>0</v>
      </c>
      <c r="I47" s="65">
        <f>'[41]Лист1'!$C$93+'[41]Лист1'!$C$94</f>
        <v>1.623824468327648</v>
      </c>
      <c r="J47" s="65">
        <f>'[41]Лист1'!$C$74</f>
        <v>0.06697776198299446</v>
      </c>
      <c r="K47" s="65">
        <f>'[41]Лист1'!$C$60</f>
        <v>0.0982883586220328</v>
      </c>
      <c r="L47" s="68">
        <f t="shared" si="0"/>
        <v>2.0354521087175637</v>
      </c>
    </row>
    <row r="48" spans="1:12" s="58" customFormat="1" ht="13.5">
      <c r="A48" s="62">
        <v>42</v>
      </c>
      <c r="B48" s="63" t="s">
        <v>178</v>
      </c>
      <c r="C48" s="64">
        <v>44</v>
      </c>
      <c r="D48" s="64">
        <v>1</v>
      </c>
      <c r="E48" s="65">
        <f>'[42]Лист1'!$C$17</f>
        <v>0.17933786547548877</v>
      </c>
      <c r="F48" s="66">
        <f>'[42]Лист1'!$C$22</f>
        <v>0.00021693291328757808</v>
      </c>
      <c r="G48" s="67">
        <v>0</v>
      </c>
      <c r="H48" s="69">
        <f>'[42]Лист1'!$C$50</f>
        <v>0.00464559060485585</v>
      </c>
      <c r="I48" s="65">
        <f>'[42]Лист1'!$C$93+'[42]Лист1'!$C$94</f>
        <v>1.5062549586549498</v>
      </c>
      <c r="J48" s="65">
        <f>'[42]Лист1'!$C$74</f>
        <v>0.06793755675890797</v>
      </c>
      <c r="K48" s="65">
        <f>'[42]Лист1'!$C$60</f>
        <v>0.09777618874692877</v>
      </c>
      <c r="L48" s="68">
        <f t="shared" si="0"/>
        <v>1.856169093154419</v>
      </c>
    </row>
    <row r="49" spans="1:12" s="58" customFormat="1" ht="13.5">
      <c r="A49" s="62">
        <v>43</v>
      </c>
      <c r="B49" s="63" t="s">
        <v>178</v>
      </c>
      <c r="C49" s="64">
        <v>46</v>
      </c>
      <c r="D49" s="64">
        <v>1</v>
      </c>
      <c r="E49" s="65">
        <f>'[43]Лист1'!$C$17</f>
        <v>0.29933901890600306</v>
      </c>
      <c r="F49" s="66">
        <f>'[43]Лист1'!$C$22</f>
        <v>0.0003861113478127427</v>
      </c>
      <c r="G49" s="67">
        <v>0</v>
      </c>
      <c r="H49" s="69">
        <f>'[43]Лист1'!$C$50</f>
        <v>0.008941636071831302</v>
      </c>
      <c r="I49" s="65">
        <f>'[43]Лист1'!$C$93+'[43]Лист1'!$C$94</f>
        <v>1.7017577130891546</v>
      </c>
      <c r="J49" s="65">
        <f>'[43]Лист1'!$C$74</f>
        <v>0.07830045793052416</v>
      </c>
      <c r="K49" s="65">
        <f>'[43]Лист1'!$C$60</f>
        <v>0.10363199363027831</v>
      </c>
      <c r="L49" s="68">
        <f t="shared" si="0"/>
        <v>2.192356930975604</v>
      </c>
    </row>
    <row r="50" spans="1:12" s="58" customFormat="1" ht="13.5">
      <c r="A50" s="62">
        <v>44</v>
      </c>
      <c r="B50" s="63" t="s">
        <v>178</v>
      </c>
      <c r="C50" s="64">
        <v>47</v>
      </c>
      <c r="D50" s="64">
        <v>1</v>
      </c>
      <c r="E50" s="65">
        <f>'[44]Лист1'!$C$17</f>
        <v>0.19846784958157068</v>
      </c>
      <c r="F50" s="66">
        <f>'[44]Лист1'!$C$22</f>
        <v>0.000241361638306639</v>
      </c>
      <c r="G50" s="67">
        <v>0</v>
      </c>
      <c r="H50" s="67">
        <v>0</v>
      </c>
      <c r="I50" s="65">
        <f>'[44]Лист1'!$C$93+'[44]Лист1'!$C$94</f>
        <v>1.3918409624754395</v>
      </c>
      <c r="J50" s="65">
        <f>'[44]Лист1'!$C$74</f>
        <v>0.06766515764067257</v>
      </c>
      <c r="K50" s="65">
        <f>'[44]Лист1'!$C$60</f>
        <v>0.09731445757048666</v>
      </c>
      <c r="L50" s="68">
        <f t="shared" si="0"/>
        <v>1.7555297889064763</v>
      </c>
    </row>
    <row r="51" spans="1:12" s="58" customFormat="1" ht="13.5">
      <c r="A51" s="62">
        <v>45</v>
      </c>
      <c r="B51" s="63" t="s">
        <v>178</v>
      </c>
      <c r="C51" s="64">
        <v>48</v>
      </c>
      <c r="D51" s="64">
        <v>1</v>
      </c>
      <c r="E51" s="65">
        <f>'[45]Лист1'!$C$17</f>
        <v>0.22204865871597618</v>
      </c>
      <c r="F51" s="66">
        <f>'[45]Лист1'!$C$22</f>
        <v>0.000273548227608096</v>
      </c>
      <c r="G51" s="67">
        <v>0</v>
      </c>
      <c r="H51" s="69">
        <f>'[45]Лист1'!$C$50</f>
        <v>0.0004892285033097127</v>
      </c>
      <c r="I51" s="65">
        <f>'[45]Лист1'!$C$93+'[45]Лист1'!$C$94</f>
        <v>1.3714175285526207</v>
      </c>
      <c r="J51" s="65">
        <f>'[45]Лист1'!$C$74</f>
        <v>0.06651369187739853</v>
      </c>
      <c r="K51" s="65">
        <f>'[45]Лист1'!$C$60</f>
        <v>0.09596053318966674</v>
      </c>
      <c r="L51" s="68">
        <f t="shared" si="0"/>
        <v>1.7567031890665799</v>
      </c>
    </row>
    <row r="52" spans="1:12" s="58" customFormat="1" ht="13.5">
      <c r="A52" s="62">
        <v>46</v>
      </c>
      <c r="B52" s="63" t="s">
        <v>179</v>
      </c>
      <c r="C52" s="64">
        <v>51</v>
      </c>
      <c r="D52" s="64">
        <v>1</v>
      </c>
      <c r="E52" s="65">
        <f>'[46]Лист1'!$C$17</f>
        <v>0.23633616258228413</v>
      </c>
      <c r="F52" s="66">
        <f>'[46]Лист1'!$C$22</f>
        <v>0.0002936914907700257</v>
      </c>
      <c r="G52" s="67">
        <v>0</v>
      </c>
      <c r="H52" s="69">
        <f>'[46]Лист1'!$C$50</f>
        <v>0.0045840298609060755</v>
      </c>
      <c r="I52" s="65">
        <f>'[46]Лист1'!$C$93+'[46]Лист1'!$C$94</f>
        <v>1.4499615703019881</v>
      </c>
      <c r="J52" s="65">
        <f>'[46]Лист1'!$C$74</f>
        <v>0.05319230976752308</v>
      </c>
      <c r="K52" s="65">
        <f>'[46]Лист1'!$C$60</f>
        <v>0.09773760852402436</v>
      </c>
      <c r="L52" s="68">
        <f t="shared" si="0"/>
        <v>1.8421053725274956</v>
      </c>
    </row>
    <row r="53" spans="1:12" s="58" customFormat="1" ht="12.75" customHeight="1">
      <c r="A53" s="62">
        <v>47</v>
      </c>
      <c r="B53" s="63" t="s">
        <v>180</v>
      </c>
      <c r="C53" s="64">
        <v>20</v>
      </c>
      <c r="D53" s="64">
        <v>1</v>
      </c>
      <c r="E53" s="65">
        <f>'[47]Лист1'!$C$17</f>
        <v>0.23710898100927222</v>
      </c>
      <c r="F53" s="66">
        <f>'[47]Лист1'!$C$22</f>
        <v>0.00029515716291350977</v>
      </c>
      <c r="G53" s="67">
        <v>0</v>
      </c>
      <c r="H53" s="69">
        <f>'[47]Лист1'!$C$50</f>
        <v>0.005393249505354438</v>
      </c>
      <c r="I53" s="65">
        <f>'[47]Лист1'!$C$93+'[47]Лист1'!$C$94</f>
        <v>1.7610844165005166</v>
      </c>
      <c r="J53" s="65">
        <f>'[47]Лист1'!$C$74</f>
        <v>0.06269002742173518</v>
      </c>
      <c r="K53" s="65">
        <f>'[47]Лист1'!$C$60</f>
        <v>0.10769511784836162</v>
      </c>
      <c r="L53" s="68">
        <f t="shared" si="0"/>
        <v>2.1742669494481537</v>
      </c>
    </row>
    <row r="54" spans="1:12" s="58" customFormat="1" ht="12.75" customHeight="1">
      <c r="A54" s="62">
        <v>48</v>
      </c>
      <c r="B54" s="63" t="s">
        <v>180</v>
      </c>
      <c r="C54" s="64">
        <v>21</v>
      </c>
      <c r="D54" s="64">
        <v>1</v>
      </c>
      <c r="E54" s="65">
        <f>'[48]Лист1'!$C$17</f>
        <v>0.24118174003773052</v>
      </c>
      <c r="F54" s="66">
        <f>'[48]Лист1'!$C$22</f>
        <v>0.0003003924240511189</v>
      </c>
      <c r="G54" s="67">
        <v>0</v>
      </c>
      <c r="H54" s="69">
        <f>'[48]Лист1'!$C$50</f>
        <v>0.0043765117164876015</v>
      </c>
      <c r="I54" s="65">
        <f>'[48]Лист1'!$C$93+'[48]Лист1'!$C$94</f>
        <v>1.594698667829995</v>
      </c>
      <c r="J54" s="65">
        <f>'[48]Лист1'!$C$74</f>
        <v>0.050899796135288985</v>
      </c>
      <c r="K54" s="65">
        <f>'[48]Лист1'!$C$60</f>
        <v>0.09527884068894736</v>
      </c>
      <c r="L54" s="68">
        <f t="shared" si="0"/>
        <v>1.9867359488325005</v>
      </c>
    </row>
    <row r="55" spans="1:12" s="58" customFormat="1" ht="12.75" customHeight="1">
      <c r="A55" s="62">
        <v>49</v>
      </c>
      <c r="B55" s="63" t="s">
        <v>180</v>
      </c>
      <c r="C55" s="64">
        <v>28</v>
      </c>
      <c r="D55" s="64">
        <v>1</v>
      </c>
      <c r="E55" s="65">
        <f>'[49]Лист1'!$C$17</f>
        <v>0.3445754398252168</v>
      </c>
      <c r="F55" s="66">
        <f>'[49]Лист1'!$C$22</f>
        <v>0.0004532603372793722</v>
      </c>
      <c r="G55" s="67">
        <v>0</v>
      </c>
      <c r="H55" s="67">
        <v>0</v>
      </c>
      <c r="I55" s="65">
        <f>'[49]Лист1'!$C$93+'[49]Лист1'!$C$94</f>
        <v>1.6352003363157697</v>
      </c>
      <c r="J55" s="65">
        <f>'[49]Лист1'!$C$74</f>
        <v>0.09684993731574545</v>
      </c>
      <c r="K55" s="65">
        <f>'[49]Лист1'!$C$60</f>
        <v>0.09923004774222687</v>
      </c>
      <c r="L55" s="68">
        <f t="shared" si="0"/>
        <v>2.1763090215362384</v>
      </c>
    </row>
    <row r="56" spans="1:12" s="58" customFormat="1" ht="12.75" customHeight="1">
      <c r="A56" s="62">
        <v>50</v>
      </c>
      <c r="B56" s="63" t="s">
        <v>180</v>
      </c>
      <c r="C56" s="64">
        <v>29</v>
      </c>
      <c r="D56" s="64">
        <v>1</v>
      </c>
      <c r="E56" s="65">
        <f>'[50]Лист1'!$C$17</f>
        <v>0.5374636687592889</v>
      </c>
      <c r="F56" s="66">
        <f>'[50]Лист1'!$C$22</f>
        <v>0.0007708216275312054</v>
      </c>
      <c r="G56" s="67">
        <v>0</v>
      </c>
      <c r="H56" s="67">
        <v>0</v>
      </c>
      <c r="I56" s="65">
        <f>'[50]Лист1'!$C$93+'[50]Лист1'!$C$94</f>
        <v>1.3909897417796273</v>
      </c>
      <c r="J56" s="65">
        <f>'[50]Лист1'!$C$74</f>
        <v>0.08258245502015768</v>
      </c>
      <c r="K56" s="65">
        <f>'[50]Лист1'!$C$60</f>
        <v>0.0863344644799853</v>
      </c>
      <c r="L56" s="68">
        <f t="shared" si="0"/>
        <v>2.0981411516665904</v>
      </c>
    </row>
    <row r="57" spans="1:12" s="58" customFormat="1" ht="12.75" customHeight="1">
      <c r="A57" s="62">
        <v>51</v>
      </c>
      <c r="B57" s="63" t="s">
        <v>180</v>
      </c>
      <c r="C57" s="64">
        <v>30</v>
      </c>
      <c r="D57" s="64">
        <v>1</v>
      </c>
      <c r="E57" s="65">
        <f>'[51]Лист1'!$C$17</f>
        <v>0.31112137958880215</v>
      </c>
      <c r="F57" s="66">
        <f>'[51]Лист1'!$C$22</f>
        <v>0.00040252028585586195</v>
      </c>
      <c r="G57" s="67">
        <v>0</v>
      </c>
      <c r="H57" s="67">
        <v>0</v>
      </c>
      <c r="I57" s="65">
        <f>'[51]Лист1'!$C$93+'[51]Лист1'!$C$94</f>
        <v>1.733200230363215</v>
      </c>
      <c r="J57" s="65">
        <f>'[51]Лист1'!$C$74</f>
        <v>0.09741249904208397</v>
      </c>
      <c r="K57" s="65">
        <f>'[51]Лист1'!$C$60</f>
        <v>0.10005603355532404</v>
      </c>
      <c r="L57" s="68">
        <f t="shared" si="0"/>
        <v>2.242192662835281</v>
      </c>
    </row>
    <row r="58" spans="1:12" s="58" customFormat="1" ht="12.75" customHeight="1">
      <c r="A58" s="62">
        <v>52</v>
      </c>
      <c r="B58" s="63" t="s">
        <v>180</v>
      </c>
      <c r="C58" s="64">
        <v>31</v>
      </c>
      <c r="D58" s="64">
        <v>1</v>
      </c>
      <c r="E58" s="65">
        <f>'[52]Лист1'!$C$17</f>
        <v>0.6348631161939569</v>
      </c>
      <c r="F58" s="66">
        <f>'[52]Лист1'!$C$22</f>
        <v>0.0009471058020062687</v>
      </c>
      <c r="G58" s="67">
        <v>0</v>
      </c>
      <c r="H58" s="67">
        <v>0</v>
      </c>
      <c r="I58" s="65">
        <f>'[52]Лист1'!$C$93+'[52]Лист1'!$C$94</f>
        <v>1.5552412069615345</v>
      </c>
      <c r="J58" s="65">
        <f>'[52]Лист1'!$C$74</f>
        <v>0.09761466192091056</v>
      </c>
      <c r="K58" s="65">
        <f>'[52]Лист1'!$C$60</f>
        <v>0.0962848603441385</v>
      </c>
      <c r="L58" s="68">
        <f t="shared" si="0"/>
        <v>2.384950951222547</v>
      </c>
    </row>
    <row r="59" spans="1:12" s="58" customFormat="1" ht="12.75" customHeight="1">
      <c r="A59" s="62">
        <v>53</v>
      </c>
      <c r="B59" s="63" t="s">
        <v>180</v>
      </c>
      <c r="C59" s="64">
        <v>32</v>
      </c>
      <c r="D59" s="64">
        <v>1</v>
      </c>
      <c r="E59" s="65">
        <f>'[53]Лист1'!$C$17</f>
        <v>0.6348738109616274</v>
      </c>
      <c r="F59" s="66">
        <f>'[53]Лист1'!$C$22</f>
        <v>0.0009514609064128252</v>
      </c>
      <c r="G59" s="67">
        <v>0</v>
      </c>
      <c r="H59" s="67">
        <v>0</v>
      </c>
      <c r="I59" s="65">
        <f>'[53]Лист1'!$C$93+'[53]Лист1'!$C$94</f>
        <v>1.6403437707515085</v>
      </c>
      <c r="J59" s="65">
        <f>'[53]Лист1'!$C$74</f>
        <v>0.09809658003871347</v>
      </c>
      <c r="K59" s="65">
        <f>'[53]Лист1'!$C$60</f>
        <v>0.09655425238889566</v>
      </c>
      <c r="L59" s="68">
        <f t="shared" si="0"/>
        <v>2.470819875047158</v>
      </c>
    </row>
    <row r="60" spans="1:12" s="58" customFormat="1" ht="12.75" customHeight="1">
      <c r="A60" s="62">
        <v>54</v>
      </c>
      <c r="B60" s="63" t="s">
        <v>180</v>
      </c>
      <c r="C60" s="64">
        <v>33</v>
      </c>
      <c r="D60" s="64">
        <v>1</v>
      </c>
      <c r="E60" s="65">
        <f>'[54]Лист1'!$C$17</f>
        <v>0.5656807022535382</v>
      </c>
      <c r="F60" s="66">
        <f>'[54]Лист1'!$C$22</f>
        <v>0.0008213786780572606</v>
      </c>
      <c r="G60" s="67">
        <v>0</v>
      </c>
      <c r="H60" s="67">
        <v>0</v>
      </c>
      <c r="I60" s="65">
        <f>'[54]Лист1'!$C$93+'[54]Лист1'!$C$94</f>
        <v>1.6483265334691306</v>
      </c>
      <c r="J60" s="65">
        <f>'[54]Лист1'!$C$74</f>
        <v>0.09594396110493858</v>
      </c>
      <c r="K60" s="65">
        <f>'[54]Лист1'!$C$60</f>
        <v>0.09596289279834028</v>
      </c>
      <c r="L60" s="68">
        <f t="shared" si="0"/>
        <v>2.4067354683040048</v>
      </c>
    </row>
    <row r="61" spans="1:12" s="58" customFormat="1" ht="12.75" customHeight="1">
      <c r="A61" s="62">
        <v>55</v>
      </c>
      <c r="B61" s="63" t="s">
        <v>180</v>
      </c>
      <c r="C61" s="64">
        <v>34</v>
      </c>
      <c r="D61" s="64">
        <v>1</v>
      </c>
      <c r="E61" s="65">
        <f>'[55]Лист1'!$C$17</f>
        <v>0.8879902782126663</v>
      </c>
      <c r="F61" s="66">
        <f>'[55]Лист1'!$C$22</f>
        <v>0.00143993109168239</v>
      </c>
      <c r="G61" s="67">
        <v>0</v>
      </c>
      <c r="H61" s="67">
        <v>0</v>
      </c>
      <c r="I61" s="65">
        <f>'[55]Лист1'!$C$93+'[55]Лист1'!$C$94</f>
        <v>1.3587037172100946</v>
      </c>
      <c r="J61" s="65">
        <f>'[55]Лист1'!$C$74</f>
        <v>0.08721279409615869</v>
      </c>
      <c r="K61" s="65">
        <f>'[55]Лист1'!$C$60</f>
        <v>0.0860011892394755</v>
      </c>
      <c r="L61" s="68">
        <f t="shared" si="0"/>
        <v>2.4213479098500774</v>
      </c>
    </row>
    <row r="62" spans="1:12" s="58" customFormat="1" ht="12.75" customHeight="1">
      <c r="A62" s="62">
        <v>56</v>
      </c>
      <c r="B62" s="63" t="s">
        <v>180</v>
      </c>
      <c r="C62" s="64">
        <v>35</v>
      </c>
      <c r="D62" s="64">
        <v>1</v>
      </c>
      <c r="E62" s="65">
        <f>'[56]Лист1'!$C$17</f>
        <v>0.595109476405859</v>
      </c>
      <c r="F62" s="66">
        <f>'[56]Лист1'!$C$22</f>
        <v>0.0008795087472573529</v>
      </c>
      <c r="G62" s="67">
        <v>0</v>
      </c>
      <c r="H62" s="67">
        <v>0</v>
      </c>
      <c r="I62" s="65">
        <f>'[56]Лист1'!$C$93+'[56]Лист1'!$C$94</f>
        <v>1.5816969117474744</v>
      </c>
      <c r="J62" s="65">
        <f>'[56]Лист1'!$C$74</f>
        <v>0.103102266118599</v>
      </c>
      <c r="K62" s="65">
        <f>'[56]Лист1'!$C$60</f>
        <v>0.09762640025407614</v>
      </c>
      <c r="L62" s="68">
        <f t="shared" si="0"/>
        <v>2.3784145632732656</v>
      </c>
    </row>
    <row r="63" spans="1:12" s="58" customFormat="1" ht="12.75" customHeight="1">
      <c r="A63" s="62">
        <v>57</v>
      </c>
      <c r="B63" s="63" t="s">
        <v>181</v>
      </c>
      <c r="C63" s="64">
        <v>5</v>
      </c>
      <c r="D63" s="64">
        <v>1</v>
      </c>
      <c r="E63" s="65">
        <f>'[57]Лист1'!$C$17</f>
        <v>0.3574386129829944</v>
      </c>
      <c r="F63" s="66">
        <f>'[57]Лист1'!$C$22</f>
        <v>0.00047226318242949713</v>
      </c>
      <c r="G63" s="67">
        <v>0</v>
      </c>
      <c r="H63" s="67">
        <v>0</v>
      </c>
      <c r="I63" s="65">
        <f>'[57]Лист1'!$C$93+'[57]Лист1'!$C$94</f>
        <v>1.815743842925024</v>
      </c>
      <c r="J63" s="65">
        <f>'[57]Лист1'!$C$74</f>
        <v>0.07312007127322498</v>
      </c>
      <c r="K63" s="65">
        <f>'[57]Лист1'!$C$60</f>
        <v>0.11857222523821903</v>
      </c>
      <c r="L63" s="68">
        <f t="shared" si="0"/>
        <v>2.365347015601892</v>
      </c>
    </row>
    <row r="64" spans="1:12" s="58" customFormat="1" ht="12.75" customHeight="1">
      <c r="A64" s="62">
        <v>58</v>
      </c>
      <c r="B64" s="63" t="s">
        <v>182</v>
      </c>
      <c r="C64" s="64">
        <v>1</v>
      </c>
      <c r="D64" s="64">
        <v>1</v>
      </c>
      <c r="E64" s="65">
        <f>'[58]Лист1'!$C$17</f>
        <v>0.3067782660017001</v>
      </c>
      <c r="F64" s="66">
        <f>'[58]Лист1'!$C$22</f>
        <v>0.00039529286765761643</v>
      </c>
      <c r="G64" s="67">
        <v>0</v>
      </c>
      <c r="H64" s="67">
        <v>0</v>
      </c>
      <c r="I64" s="65">
        <f>'[58]Лист1'!$C$93+'[58]Лист1'!$C$94</f>
        <v>2.237283096862294</v>
      </c>
      <c r="J64" s="65">
        <f>'[58]Лист1'!$C$74</f>
        <v>0.07507893132929294</v>
      </c>
      <c r="K64" s="65">
        <f>'[58]Лист1'!$C$60</f>
        <v>0.14381612247048048</v>
      </c>
      <c r="L64" s="68">
        <f t="shared" si="0"/>
        <v>2.763351709531425</v>
      </c>
    </row>
    <row r="65" spans="1:12" s="58" customFormat="1" ht="12.75" customHeight="1">
      <c r="A65" s="62">
        <v>59</v>
      </c>
      <c r="B65" s="63" t="s">
        <v>182</v>
      </c>
      <c r="C65" s="64">
        <v>2</v>
      </c>
      <c r="D65" s="64">
        <v>1</v>
      </c>
      <c r="E65" s="65">
        <f>'[59]Лист1'!$C$17</f>
        <v>0.4140763556965174</v>
      </c>
      <c r="F65" s="66">
        <f>'[59]Лист1'!$C$22</f>
        <v>0.0005615932578560544</v>
      </c>
      <c r="G65" s="67">
        <v>0</v>
      </c>
      <c r="H65" s="67">
        <v>0</v>
      </c>
      <c r="I65" s="65">
        <f>'[59]Лист1'!$C$93+'[59]Лист1'!$C$94</f>
        <v>2.0514085157989457</v>
      </c>
      <c r="J65" s="65">
        <f>'[59]Лист1'!$C$74</f>
        <v>0.061277178115591566</v>
      </c>
      <c r="K65" s="65">
        <f>'[59]Лист1'!$C$60</f>
        <v>0.11896705597624596</v>
      </c>
      <c r="L65" s="68">
        <f t="shared" si="0"/>
        <v>2.6462906988451564</v>
      </c>
    </row>
    <row r="66" spans="1:12" s="58" customFormat="1" ht="13.5">
      <c r="A66" s="62">
        <v>60</v>
      </c>
      <c r="B66" s="63" t="s">
        <v>183</v>
      </c>
      <c r="C66" s="64">
        <v>3</v>
      </c>
      <c r="D66" s="64">
        <v>1</v>
      </c>
      <c r="E66" s="65">
        <f>'[60]Лист1'!$C$17</f>
        <v>0.43492038433621577</v>
      </c>
      <c r="F66" s="66">
        <f>'[60]Лист1'!$C$22</f>
        <v>0.0005691260702571789</v>
      </c>
      <c r="G66" s="67">
        <v>0</v>
      </c>
      <c r="H66" s="67">
        <v>0</v>
      </c>
      <c r="I66" s="65">
        <f>'[60]Лист1'!$C$93+'[60]Лист1'!$C$94</f>
        <v>1.5593341069048225</v>
      </c>
      <c r="J66" s="65">
        <f>'[60]Лист1'!$C$74</f>
        <v>0.08309840973366901</v>
      </c>
      <c r="K66" s="65">
        <f>'[60]Лист1'!$C$60</f>
        <v>0.1054480120499376</v>
      </c>
      <c r="L66" s="68">
        <f t="shared" si="0"/>
        <v>2.183370039094902</v>
      </c>
    </row>
    <row r="67" spans="1:12" s="58" customFormat="1" ht="12.75" customHeight="1">
      <c r="A67" s="62">
        <v>61</v>
      </c>
      <c r="B67" s="63" t="s">
        <v>184</v>
      </c>
      <c r="C67" s="64">
        <v>5</v>
      </c>
      <c r="D67" s="64">
        <v>1</v>
      </c>
      <c r="E67" s="65">
        <f>'[61]Лист1'!$C$17</f>
        <v>0.710933410424898</v>
      </c>
      <c r="F67" s="66">
        <f>'[61]Лист1'!$C$22</f>
        <v>0.0010895686861466978</v>
      </c>
      <c r="G67" s="67">
        <v>0</v>
      </c>
      <c r="H67" s="67">
        <v>0</v>
      </c>
      <c r="I67" s="65">
        <f>'[61]Лист1'!$C$93+'[61]Лист1'!$C$94</f>
        <v>1.56486637622329</v>
      </c>
      <c r="J67" s="65">
        <f>'[61]Лист1'!$C$74</f>
        <v>0.08559148529879841</v>
      </c>
      <c r="K67" s="65">
        <f>'[61]Лист1'!$C$60</f>
        <v>0.0973548782486963</v>
      </c>
      <c r="L67" s="68">
        <f t="shared" si="0"/>
        <v>2.459835718881829</v>
      </c>
    </row>
    <row r="68" spans="1:12" s="58" customFormat="1" ht="12.75" customHeight="1">
      <c r="A68" s="62">
        <v>62</v>
      </c>
      <c r="B68" s="63" t="s">
        <v>184</v>
      </c>
      <c r="C68" s="64">
        <v>7</v>
      </c>
      <c r="D68" s="64">
        <v>1</v>
      </c>
      <c r="E68" s="65">
        <f>'[62]Лист1'!$C$17</f>
        <v>0.7408927453934223</v>
      </c>
      <c r="F68" s="66">
        <f>'[62]Лист1'!$C$22</f>
        <v>0.001147346463267166</v>
      </c>
      <c r="G68" s="67">
        <v>0</v>
      </c>
      <c r="H68" s="67">
        <v>0</v>
      </c>
      <c r="I68" s="65">
        <f>'[62]Лист1'!$C$93+'[62]Лист1'!$C$94</f>
        <v>1.58080808254822</v>
      </c>
      <c r="J68" s="65">
        <f>'[62]Лист1'!$C$74</f>
        <v>0.08781883080657536</v>
      </c>
      <c r="K68" s="65">
        <f>'[62]Лист1'!$C$60</f>
        <v>0.09869486593807462</v>
      </c>
      <c r="L68" s="68">
        <f t="shared" si="0"/>
        <v>2.5093618711495598</v>
      </c>
    </row>
    <row r="69" spans="1:12" s="58" customFormat="1" ht="12.75" customHeight="1">
      <c r="A69" s="62">
        <v>63</v>
      </c>
      <c r="B69" s="63" t="s">
        <v>185</v>
      </c>
      <c r="C69" s="64">
        <v>1</v>
      </c>
      <c r="D69" s="64">
        <v>1</v>
      </c>
      <c r="E69" s="65">
        <f>'[63]Лист1'!$C$17</f>
        <v>0.6892292930585652</v>
      </c>
      <c r="F69" s="66">
        <f>'[63]Лист1'!$C$22</f>
        <v>0.00104807208032884</v>
      </c>
      <c r="G69" s="67">
        <v>0</v>
      </c>
      <c r="H69" s="67">
        <v>0</v>
      </c>
      <c r="I69" s="65">
        <f>'[63]Лист1'!$C$93+'[63]Лист1'!$C$94</f>
        <v>1.5238856720778347</v>
      </c>
      <c r="J69" s="65">
        <f>'[63]Лист1'!$C$74</f>
        <v>0.08224512972038873</v>
      </c>
      <c r="K69" s="65">
        <f>'[63]Лист1'!$C$60</f>
        <v>0.09515222339205723</v>
      </c>
      <c r="L69" s="68">
        <f t="shared" si="0"/>
        <v>2.3915603903291744</v>
      </c>
    </row>
    <row r="70" spans="1:12" s="58" customFormat="1" ht="12.75" customHeight="1">
      <c r="A70" s="62">
        <v>64</v>
      </c>
      <c r="B70" s="63" t="s">
        <v>185</v>
      </c>
      <c r="C70" s="64">
        <v>3</v>
      </c>
      <c r="D70" s="64">
        <v>1</v>
      </c>
      <c r="E70" s="65">
        <f>'[64]Лист1'!$C$17</f>
        <v>0.7173735081426418</v>
      </c>
      <c r="F70" s="66">
        <f>'[64]Лист1'!$C$22</f>
        <v>0.001101822996532944</v>
      </c>
      <c r="G70" s="67">
        <v>0</v>
      </c>
      <c r="H70" s="67">
        <v>0</v>
      </c>
      <c r="I70" s="65">
        <f>'[64]Лист1'!$C$93+'[64]Лист1'!$C$94</f>
        <v>1.5433928412358953</v>
      </c>
      <c r="J70" s="65">
        <f>'[64]Лист1'!$C$74</f>
        <v>0.0840760950672787</v>
      </c>
      <c r="K70" s="65">
        <f>'[64]Лист1'!$C$60</f>
        <v>0.09621572799090809</v>
      </c>
      <c r="L70" s="68">
        <f t="shared" si="0"/>
        <v>2.4421599954332565</v>
      </c>
    </row>
    <row r="71" spans="1:12" s="58" customFormat="1" ht="13.5">
      <c r="A71" s="62">
        <v>65</v>
      </c>
      <c r="B71" s="63" t="s">
        <v>186</v>
      </c>
      <c r="C71" s="64">
        <v>1</v>
      </c>
      <c r="D71" s="64">
        <v>1</v>
      </c>
      <c r="E71" s="65">
        <f>'[65]Лист1'!$C$17</f>
        <v>0.5894584085838491</v>
      </c>
      <c r="F71" s="66">
        <f>'[65]Лист1'!$C$22</f>
        <v>0.000865882152620119</v>
      </c>
      <c r="G71" s="67">
        <v>0</v>
      </c>
      <c r="H71" s="66">
        <f>'[65]Лист1'!$C$50</f>
        <v>0.007448647890691387</v>
      </c>
      <c r="I71" s="65">
        <f>'[65]Лист1'!$C$93+'[65]Лист1'!$C$94</f>
        <v>1.549254963239307</v>
      </c>
      <c r="J71" s="65">
        <f>'[65]Лист1'!$C$74</f>
        <v>0.08156640523622176</v>
      </c>
      <c r="K71" s="65">
        <f>'[65]Лист1'!$C$60</f>
        <v>0.09684287226267531</v>
      </c>
      <c r="L71" s="68">
        <f aca="true" t="shared" si="1" ref="L71:L96">E71+F71+I71+J71+K71+G71+H71</f>
        <v>2.3254371793653648</v>
      </c>
    </row>
    <row r="72" spans="1:12" s="58" customFormat="1" ht="13.5">
      <c r="A72" s="62">
        <v>66</v>
      </c>
      <c r="B72" s="63" t="s">
        <v>186</v>
      </c>
      <c r="C72" s="64">
        <v>2</v>
      </c>
      <c r="D72" s="64">
        <v>1</v>
      </c>
      <c r="E72" s="65">
        <f>'[66]Лист1'!$C$17</f>
        <v>0.5184839923152813</v>
      </c>
      <c r="F72" s="66">
        <f>'[66]Лист1'!$C$22</f>
        <v>0.0007378194591880268</v>
      </c>
      <c r="G72" s="67">
        <v>0</v>
      </c>
      <c r="H72" s="67">
        <v>0</v>
      </c>
      <c r="I72" s="65">
        <f>'[66]Лист1'!$C$93+'[66]Лист1'!$C$94</f>
        <v>1.614121594666479</v>
      </c>
      <c r="J72" s="65">
        <f>'[66]Лист1'!$C$74</f>
        <v>0.08496011356036105</v>
      </c>
      <c r="K72" s="65">
        <f>'[66]Лист1'!$C$60</f>
        <v>0.10016161849039522</v>
      </c>
      <c r="L72" s="68">
        <f t="shared" si="1"/>
        <v>2.318465138491705</v>
      </c>
    </row>
    <row r="73" spans="1:12" s="58" customFormat="1" ht="13.5">
      <c r="A73" s="62">
        <v>67</v>
      </c>
      <c r="B73" s="63" t="s">
        <v>186</v>
      </c>
      <c r="C73" s="64">
        <v>3</v>
      </c>
      <c r="D73" s="64">
        <v>1</v>
      </c>
      <c r="E73" s="65">
        <f>'[67]Лист1'!$C$17</f>
        <v>0.6189194569806605</v>
      </c>
      <c r="F73" s="66">
        <f>'[67]Лист1'!$C$22</f>
        <v>0.0009218028175846715</v>
      </c>
      <c r="G73" s="67">
        <v>0</v>
      </c>
      <c r="H73" s="67">
        <v>0</v>
      </c>
      <c r="I73" s="65">
        <f>'[67]Лист1'!$C$93+'[67]Лист1'!$C$94</f>
        <v>1.5281622380449598</v>
      </c>
      <c r="J73" s="65">
        <f>'[67]Лист1'!$C$74</f>
        <v>0.07917231475587817</v>
      </c>
      <c r="K73" s="65">
        <f>'[67]Лист1'!$C$60</f>
        <v>0.09473533844822955</v>
      </c>
      <c r="L73" s="68">
        <f t="shared" si="1"/>
        <v>2.3219111510473125</v>
      </c>
    </row>
    <row r="74" spans="1:13" s="58" customFormat="1" ht="13.5">
      <c r="A74" s="62">
        <v>68</v>
      </c>
      <c r="B74" s="63" t="s">
        <v>186</v>
      </c>
      <c r="C74" s="64">
        <v>4</v>
      </c>
      <c r="D74" s="64">
        <v>1</v>
      </c>
      <c r="E74" s="65">
        <f>'[68]Лист1'!$C$17</f>
        <v>0.6357133883594263</v>
      </c>
      <c r="F74" s="66">
        <f>'[68]Лист1'!$C$22</f>
        <v>0.0009480549437988599</v>
      </c>
      <c r="G74" s="67">
        <v>0</v>
      </c>
      <c r="H74" s="67">
        <v>0</v>
      </c>
      <c r="I74" s="65">
        <f>'[68]Лист1'!$C$93+'[68]Лист1'!$C$94</f>
        <v>1.5157756074530184</v>
      </c>
      <c r="J74" s="65">
        <f>'[68]Лист1'!$C$74</f>
        <v>0.0793727192861889</v>
      </c>
      <c r="K74" s="65">
        <f>'[68]Лист1'!$C$60</f>
        <v>0.09609521118234643</v>
      </c>
      <c r="L74" s="68">
        <f t="shared" si="1"/>
        <v>2.327904981224779</v>
      </c>
      <c r="M74" s="58">
        <f>0.66/1.752</f>
        <v>0.3767123287671233</v>
      </c>
    </row>
    <row r="75" spans="1:13" s="58" customFormat="1" ht="13.5">
      <c r="A75" s="62">
        <v>69</v>
      </c>
      <c r="B75" s="63" t="s">
        <v>186</v>
      </c>
      <c r="C75" s="64">
        <v>5</v>
      </c>
      <c r="D75" s="64">
        <v>1</v>
      </c>
      <c r="E75" s="65">
        <f>'[69]Лист1'!$C$17</f>
        <v>0.6321333267370752</v>
      </c>
      <c r="F75" s="66">
        <f>'[69]Лист1'!$C$22</f>
        <v>0.0009412589831727326</v>
      </c>
      <c r="G75" s="67">
        <v>0</v>
      </c>
      <c r="H75" s="67">
        <v>0</v>
      </c>
      <c r="I75" s="65">
        <f>'[69]Лист1'!$C$93+'[69]Лист1'!$C$94</f>
        <v>1.5436967159541801</v>
      </c>
      <c r="J75" s="65">
        <f>'[69]Лист1'!$C$74</f>
        <v>0.08180579791423448</v>
      </c>
      <c r="K75" s="65">
        <f>'[69]Лист1'!$C$60</f>
        <v>0.09666984866602905</v>
      </c>
      <c r="L75" s="68">
        <f t="shared" si="1"/>
        <v>2.3552469482546914</v>
      </c>
      <c r="M75" s="58">
        <f>0.66/1.768</f>
        <v>0.3733031674208145</v>
      </c>
    </row>
    <row r="76" spans="1:13" s="58" customFormat="1" ht="13.5">
      <c r="A76" s="62">
        <v>70</v>
      </c>
      <c r="B76" s="63" t="s">
        <v>186</v>
      </c>
      <c r="C76" s="64">
        <v>6</v>
      </c>
      <c r="D76" s="64">
        <v>1</v>
      </c>
      <c r="E76" s="65">
        <f>'[70]Лист1'!$C$17</f>
        <v>0.64652456729164</v>
      </c>
      <c r="F76" s="66">
        <f>'[70]Лист1'!$C$22</f>
        <v>0.0009678532485310319</v>
      </c>
      <c r="G76" s="67">
        <v>0</v>
      </c>
      <c r="H76" s="67">
        <v>0</v>
      </c>
      <c r="I76" s="65">
        <f>'[70]Лист1'!$C$93+'[70]Лист1'!$C$94</f>
        <v>1.528570194696759</v>
      </c>
      <c r="J76" s="65">
        <f>'[70]Лист1'!$C$74</f>
        <v>0.08075244786866248</v>
      </c>
      <c r="K76" s="65">
        <f>'[70]Лист1'!$C$60</f>
        <v>0.09576247151274002</v>
      </c>
      <c r="L76" s="68">
        <f t="shared" si="1"/>
        <v>2.3525775346183324</v>
      </c>
      <c r="M76" s="58">
        <f>0.66/1.767</f>
        <v>0.3735144312393888</v>
      </c>
    </row>
    <row r="77" spans="1:13" s="58" customFormat="1" ht="13.5">
      <c r="A77" s="62">
        <v>71</v>
      </c>
      <c r="B77" s="63" t="s">
        <v>186</v>
      </c>
      <c r="C77" s="64">
        <v>7</v>
      </c>
      <c r="D77" s="64">
        <v>1</v>
      </c>
      <c r="E77" s="65">
        <f>'[71]Лист1'!$C$17</f>
        <v>0.566835748068718</v>
      </c>
      <c r="F77" s="66">
        <f>'[71]Лист1'!$C$22</f>
        <v>0.0008227493662860875</v>
      </c>
      <c r="G77" s="67">
        <v>0</v>
      </c>
      <c r="H77" s="67">
        <v>0</v>
      </c>
      <c r="I77" s="65">
        <f>'[71]Лист1'!$C$93+'[71]Лист1'!$C$94</f>
        <v>1.5608312972356377</v>
      </c>
      <c r="J77" s="65">
        <f>'[71]Лист1'!$C$74</f>
        <v>0.081832483870168</v>
      </c>
      <c r="K77" s="65">
        <f>'[71]Лист1'!$C$60</f>
        <v>0.09734864996719267</v>
      </c>
      <c r="L77" s="68">
        <f t="shared" si="1"/>
        <v>2.3076709285080024</v>
      </c>
      <c r="M77" s="58">
        <f>0.66/1.728</f>
        <v>0.3819444444444445</v>
      </c>
    </row>
    <row r="78" spans="1:13" s="58" customFormat="1" ht="13.5">
      <c r="A78" s="62">
        <v>72</v>
      </c>
      <c r="B78" s="63" t="s">
        <v>186</v>
      </c>
      <c r="C78" s="64">
        <v>8</v>
      </c>
      <c r="D78" s="64">
        <v>1</v>
      </c>
      <c r="E78" s="65">
        <f>'[72]Лист1'!$C$17</f>
        <v>0.7256543574130722</v>
      </c>
      <c r="F78" s="66">
        <f>'[72]Лист1'!$C$22</f>
        <v>0.0011201925718895872</v>
      </c>
      <c r="G78" s="67">
        <v>0</v>
      </c>
      <c r="H78" s="66">
        <f>'[72]Лист1'!$C$50</f>
        <v>0.006193447947055441</v>
      </c>
      <c r="I78" s="65">
        <f>'[72]Лист1'!$C$93+'[72]Лист1'!$C$94</f>
        <v>1.5714110041659028</v>
      </c>
      <c r="J78" s="65">
        <f>'[72]Лист1'!$C$74</f>
        <v>0.08554389746086957</v>
      </c>
      <c r="K78" s="65">
        <f>'[72]Лист1'!$C$60</f>
        <v>0.09850432482390506</v>
      </c>
      <c r="L78" s="68">
        <f t="shared" si="1"/>
        <v>2.488427224382695</v>
      </c>
      <c r="M78" s="58">
        <f>0.66/1.856</f>
        <v>0.35560344827586204</v>
      </c>
    </row>
    <row r="79" spans="1:13" s="58" customFormat="1" ht="13.5">
      <c r="A79" s="62">
        <v>73</v>
      </c>
      <c r="B79" s="63" t="s">
        <v>187</v>
      </c>
      <c r="C79" s="64">
        <v>2</v>
      </c>
      <c r="D79" s="64">
        <v>1</v>
      </c>
      <c r="E79" s="65">
        <f>'[73]Лист1'!$C$17</f>
        <v>0.6653484811709641</v>
      </c>
      <c r="F79" s="66">
        <f>'[73]Лист1'!$C$22</f>
        <v>0.001006438431062429</v>
      </c>
      <c r="G79" s="67">
        <v>0</v>
      </c>
      <c r="H79" s="67">
        <v>0</v>
      </c>
      <c r="I79" s="65">
        <f>'[73]Лист1'!$C$93+'[73]Лист1'!$C$94</f>
        <v>1.3984311450648255</v>
      </c>
      <c r="J79" s="65">
        <f>'[73]Лист1'!$C$74</f>
        <v>0.07685702271909804</v>
      </c>
      <c r="K79" s="65">
        <f>'[73]Лист1'!$C$60</f>
        <v>0.0927213275813645</v>
      </c>
      <c r="L79" s="68">
        <f t="shared" si="1"/>
        <v>2.2343644149673145</v>
      </c>
      <c r="M79" s="58">
        <f>0.66/1.759</f>
        <v>0.3752131893121092</v>
      </c>
    </row>
    <row r="80" spans="1:13" s="58" customFormat="1" ht="13.5">
      <c r="A80" s="62">
        <v>74</v>
      </c>
      <c r="B80" s="63" t="s">
        <v>187</v>
      </c>
      <c r="C80" s="64">
        <v>6</v>
      </c>
      <c r="D80" s="64">
        <v>1</v>
      </c>
      <c r="E80" s="65">
        <f>'[74]Лист1'!$C$17</f>
        <v>0.5155802695356371</v>
      </c>
      <c r="F80" s="66">
        <f>'[74]Лист1'!$C$22</f>
        <v>0.0007347190510204667</v>
      </c>
      <c r="G80" s="67">
        <v>0</v>
      </c>
      <c r="H80" s="66">
        <f>'[74]Лист1'!$C$50</f>
        <v>0.0064148515678849475</v>
      </c>
      <c r="I80" s="65">
        <f>'[74]Лист1'!$C$93+'[74]Лист1'!$C$94</f>
        <v>1.5868134724317584</v>
      </c>
      <c r="J80" s="65">
        <f>'[74]Лист1'!$C$74</f>
        <v>0.08358281941173405</v>
      </c>
      <c r="K80" s="65">
        <f>'[74]Лист1'!$C$60</f>
        <v>0.09778504626159296</v>
      </c>
      <c r="L80" s="68">
        <f t="shared" si="1"/>
        <v>2.290911178259628</v>
      </c>
      <c r="M80" s="58">
        <f>0.66/1.712</f>
        <v>0.3855140186915888</v>
      </c>
    </row>
    <row r="81" spans="1:13" s="58" customFormat="1" ht="12.75" customHeight="1">
      <c r="A81" s="62">
        <v>75</v>
      </c>
      <c r="B81" s="63" t="s">
        <v>188</v>
      </c>
      <c r="C81" s="64">
        <v>5</v>
      </c>
      <c r="D81" s="64">
        <v>1</v>
      </c>
      <c r="E81" s="65">
        <f>'[75]Лист1'!$C$17</f>
        <v>0.5453863038821012</v>
      </c>
      <c r="F81" s="66">
        <f>'[75]Лист1'!$C$22</f>
        <v>0.0007842519752779298</v>
      </c>
      <c r="G81" s="67">
        <v>0</v>
      </c>
      <c r="H81" s="67">
        <v>0</v>
      </c>
      <c r="I81" s="65">
        <f>'[75]Лист1'!$C$93+'[75]Лист1'!$C$94</f>
        <v>2.0900280343111652</v>
      </c>
      <c r="J81" s="65">
        <f>'[75]Лист1'!$C$74</f>
        <v>0.072142020192</v>
      </c>
      <c r="K81" s="65">
        <f>'[75]Лист1'!$C$60</f>
        <v>0.11871299955128092</v>
      </c>
      <c r="L81" s="68">
        <f t="shared" si="1"/>
        <v>2.8270536099118253</v>
      </c>
      <c r="M81" s="58">
        <f>0.66/1.975</f>
        <v>0.3341772151898734</v>
      </c>
    </row>
    <row r="82" spans="1:13" s="58" customFormat="1" ht="12.75" customHeight="1">
      <c r="A82" s="62">
        <v>76</v>
      </c>
      <c r="B82" s="63" t="s">
        <v>188</v>
      </c>
      <c r="C82" s="64">
        <v>6</v>
      </c>
      <c r="D82" s="64">
        <v>1</v>
      </c>
      <c r="E82" s="65">
        <f>'[76]Лист1'!$C$17</f>
        <v>0.5823943529742445</v>
      </c>
      <c r="F82" s="66">
        <f>'[76]Лист1'!$C$22</f>
        <v>0.0008501206624564683</v>
      </c>
      <c r="G82" s="67">
        <v>0</v>
      </c>
      <c r="H82" s="67">
        <v>0</v>
      </c>
      <c r="I82" s="65">
        <f>'[76]Лист1'!$C$93+'[76]Лист1'!$C$94</f>
        <v>2.0686917469540966</v>
      </c>
      <c r="J82" s="65">
        <f>'[76]Лист1'!$C$74</f>
        <v>0.07173062396631087</v>
      </c>
      <c r="K82" s="65">
        <f>'[76]Лист1'!$C$60</f>
        <v>0.11785804089331511</v>
      </c>
      <c r="L82" s="68">
        <f t="shared" si="1"/>
        <v>2.8415248854504234</v>
      </c>
      <c r="M82" s="58">
        <f>0.66/1.315</f>
        <v>0.5019011406844107</v>
      </c>
    </row>
    <row r="83" spans="1:13" s="58" customFormat="1" ht="12.75" customHeight="1">
      <c r="A83" s="62">
        <v>77</v>
      </c>
      <c r="B83" s="63" t="s">
        <v>189</v>
      </c>
      <c r="C83" s="64">
        <v>2</v>
      </c>
      <c r="D83" s="64">
        <v>1</v>
      </c>
      <c r="E83" s="65">
        <f>'[77]Лист1'!$C$17</f>
        <v>0.4793878700151261</v>
      </c>
      <c r="F83" s="66">
        <f>'[77]Лист1'!$C$22</f>
        <v>0.0006701891594453387</v>
      </c>
      <c r="G83" s="67">
        <v>0</v>
      </c>
      <c r="H83" s="67">
        <v>0</v>
      </c>
      <c r="I83" s="65">
        <f>'[77]Лист1'!$C$93+'[77]Лист1'!$C$94</f>
        <v>2.0773143265129055</v>
      </c>
      <c r="J83" s="65">
        <f>'[77]Лист1'!$C$74</f>
        <v>0.071449453874394</v>
      </c>
      <c r="K83" s="65">
        <f>'[77]Лист1'!$C$60</f>
        <v>0.1407914155185312</v>
      </c>
      <c r="L83" s="68">
        <f t="shared" si="1"/>
        <v>2.7696132550804022</v>
      </c>
      <c r="M83" s="58">
        <f>0.66/2.018</f>
        <v>0.3270564915758177</v>
      </c>
    </row>
    <row r="84" spans="1:13" s="58" customFormat="1" ht="12.75" customHeight="1">
      <c r="A84" s="62">
        <v>78</v>
      </c>
      <c r="B84" s="63" t="s">
        <v>189</v>
      </c>
      <c r="C84" s="64">
        <v>4</v>
      </c>
      <c r="D84" s="64">
        <v>1</v>
      </c>
      <c r="E84" s="65">
        <f>'[78]Лист1'!$C$17</f>
        <v>0.669598980803138</v>
      </c>
      <c r="F84" s="66">
        <f>'[78]Лист1'!$C$22</f>
        <v>0.001010578535592111</v>
      </c>
      <c r="G84" s="67">
        <v>0</v>
      </c>
      <c r="H84" s="67">
        <v>0</v>
      </c>
      <c r="I84" s="65">
        <f>'[78]Лист1'!$C$93+'[78]Лист1'!$C$94</f>
        <v>1.3959567055366087</v>
      </c>
      <c r="J84" s="65">
        <f>'[78]Лист1'!$C$74</f>
        <v>0.07341051063308644</v>
      </c>
      <c r="K84" s="65">
        <f>'[78]Лист1'!$C$60</f>
        <v>0.08682105504448018</v>
      </c>
      <c r="L84" s="68">
        <f t="shared" si="1"/>
        <v>2.2267978305529055</v>
      </c>
      <c r="M84" s="58">
        <f>0.66/1.69</f>
        <v>0.3905325443786983</v>
      </c>
    </row>
    <row r="85" spans="1:13" s="58" customFormat="1" ht="12.75" customHeight="1">
      <c r="A85" s="62">
        <v>79</v>
      </c>
      <c r="B85" s="63" t="s">
        <v>189</v>
      </c>
      <c r="C85" s="64">
        <v>5</v>
      </c>
      <c r="D85" s="64">
        <v>1</v>
      </c>
      <c r="E85" s="65">
        <f>'[79]Лист1'!$C$17</f>
        <v>0.5740809981326824</v>
      </c>
      <c r="F85" s="66">
        <f>'[79]Лист1'!$C$22</f>
        <v>0.0008347722551228472</v>
      </c>
      <c r="G85" s="67">
        <v>0</v>
      </c>
      <c r="H85" s="67">
        <v>0</v>
      </c>
      <c r="I85" s="65">
        <f>'[79]Лист1'!$C$93+'[79]Лист1'!$C$94</f>
        <v>1.4437266988235389</v>
      </c>
      <c r="J85" s="65">
        <f>'[79]Лист1'!$C$74</f>
        <v>0.06298995086101696</v>
      </c>
      <c r="K85" s="65">
        <f>'[79]Лист1'!$C$60</f>
        <v>0.09503502799302532</v>
      </c>
      <c r="L85" s="68">
        <f t="shared" si="1"/>
        <v>2.1766674480653867</v>
      </c>
      <c r="M85" s="58">
        <f>0.66/1.699</f>
        <v>0.38846380223660976</v>
      </c>
    </row>
    <row r="86" spans="1:13" s="58" customFormat="1" ht="12.75" customHeight="1">
      <c r="A86" s="62">
        <v>80</v>
      </c>
      <c r="B86" s="63" t="s">
        <v>189</v>
      </c>
      <c r="C86" s="64">
        <v>6</v>
      </c>
      <c r="D86" s="64">
        <v>1</v>
      </c>
      <c r="E86" s="65">
        <f>'[80]Лист1'!$C$17</f>
        <v>0.5401682715877711</v>
      </c>
      <c r="F86" s="66">
        <f>'[80]Лист1'!$C$22</f>
        <v>0.0007769988238909432</v>
      </c>
      <c r="G86" s="67">
        <v>0</v>
      </c>
      <c r="H86" s="67">
        <v>0</v>
      </c>
      <c r="I86" s="65">
        <f>'[80]Лист1'!$C$93+'[80]Лист1'!$C$94</f>
        <v>1.5995448494750029</v>
      </c>
      <c r="J86" s="65">
        <f>'[80]Лист1'!$C$74</f>
        <v>0.06182562644584104</v>
      </c>
      <c r="K86" s="65">
        <f>'[80]Лист1'!$C$60</f>
        <v>0.09432079069904527</v>
      </c>
      <c r="L86" s="68">
        <f t="shared" si="1"/>
        <v>2.296636537031551</v>
      </c>
      <c r="M86" s="58">
        <f>0.66/1.669</f>
        <v>0.39544637507489516</v>
      </c>
    </row>
    <row r="87" spans="1:13" s="58" customFormat="1" ht="12.75" customHeight="1">
      <c r="A87" s="62">
        <v>81</v>
      </c>
      <c r="B87" s="63" t="s">
        <v>189</v>
      </c>
      <c r="C87" s="64">
        <v>11</v>
      </c>
      <c r="D87" s="64">
        <v>1</v>
      </c>
      <c r="E87" s="65">
        <f>'[81]Лист1'!$C$17</f>
        <v>0.5590500115039921</v>
      </c>
      <c r="F87" s="66">
        <f>'[81]Лист1'!$C$22</f>
        <v>0.0008077099106372733</v>
      </c>
      <c r="G87" s="67">
        <v>0</v>
      </c>
      <c r="H87" s="67">
        <v>0</v>
      </c>
      <c r="I87" s="65">
        <f>'[81]Лист1'!$C$93+'[81]Лист1'!$C$94</f>
        <v>1.665518769389488</v>
      </c>
      <c r="J87" s="65">
        <f>'[81]Лист1'!$C$74</f>
        <v>0.05752886202520324</v>
      </c>
      <c r="K87" s="65">
        <f>'[81]Лист1'!$C$60</f>
        <v>0.10073622923729428</v>
      </c>
      <c r="L87" s="68">
        <f t="shared" si="1"/>
        <v>2.383641582066615</v>
      </c>
      <c r="M87" s="58">
        <f>0.66/1.746</f>
        <v>0.3780068728522337</v>
      </c>
    </row>
    <row r="88" spans="1:13" s="58" customFormat="1" ht="13.5">
      <c r="A88" s="62">
        <v>82</v>
      </c>
      <c r="B88" s="63" t="s">
        <v>190</v>
      </c>
      <c r="C88" s="64">
        <v>1</v>
      </c>
      <c r="D88" s="64">
        <v>1</v>
      </c>
      <c r="E88" s="65">
        <f>'[82]Лист1'!$C$17</f>
        <v>0.5222536438812297</v>
      </c>
      <c r="F88" s="66">
        <f>'[82]Лист1'!$C$22</f>
        <v>0.0007436025333873479</v>
      </c>
      <c r="G88" s="67">
        <v>0</v>
      </c>
      <c r="H88" s="67">
        <v>0</v>
      </c>
      <c r="I88" s="65">
        <f>'[82]Лист1'!$C$93+'[82]Лист1'!$C$94</f>
        <v>1.8796350042792302</v>
      </c>
      <c r="J88" s="65">
        <f>'[82]Лист1'!$C$74</f>
        <v>0.0686682163081747</v>
      </c>
      <c r="K88" s="65">
        <f>'[82]Лист1'!$C$60</f>
        <v>0.11507276281270785</v>
      </c>
      <c r="L88" s="68">
        <f t="shared" si="1"/>
        <v>2.58637322981473</v>
      </c>
      <c r="M88" s="58">
        <f>0.66/1.926</f>
        <v>0.34267912772585674</v>
      </c>
    </row>
    <row r="89" spans="1:13" s="58" customFormat="1" ht="13.5">
      <c r="A89" s="62">
        <v>83</v>
      </c>
      <c r="B89" s="63" t="s">
        <v>190</v>
      </c>
      <c r="C89" s="64">
        <v>2</v>
      </c>
      <c r="D89" s="64">
        <v>1</v>
      </c>
      <c r="E89" s="65">
        <f>'[83]Лист1'!$C$17</f>
        <v>0.7559638935351772</v>
      </c>
      <c r="F89" s="66">
        <f>'[83]Лист1'!$C$22</f>
        <v>0.00121007173820514</v>
      </c>
      <c r="G89" s="67">
        <v>0</v>
      </c>
      <c r="H89" s="67">
        <v>0</v>
      </c>
      <c r="I89" s="65">
        <f>'[83]Лист1'!$C$93+'[83]Лист1'!$C$94</f>
        <v>1.536155766417084</v>
      </c>
      <c r="J89" s="65">
        <f>'[83]Лист1'!$C$74</f>
        <v>0.06398405338536586</v>
      </c>
      <c r="K89" s="65">
        <f>'[83]Лист1'!$C$60</f>
        <v>0.08290591286014473</v>
      </c>
      <c r="L89" s="68">
        <f t="shared" si="1"/>
        <v>2.440219697935977</v>
      </c>
      <c r="M89" s="58">
        <f>0.66/1.734</f>
        <v>0.3806228373702422</v>
      </c>
    </row>
    <row r="90" spans="1:13" s="58" customFormat="1" ht="13.5">
      <c r="A90" s="62">
        <v>84</v>
      </c>
      <c r="B90" s="63" t="s">
        <v>190</v>
      </c>
      <c r="C90" s="64" t="s">
        <v>65</v>
      </c>
      <c r="D90" s="64">
        <v>1</v>
      </c>
      <c r="E90" s="65">
        <f>'[84]Лист1'!$C$17</f>
        <v>0.6034422324025915</v>
      </c>
      <c r="F90" s="66">
        <f>'[84]Лист1'!$C$22</f>
        <v>0.0008889291325274204</v>
      </c>
      <c r="G90" s="67">
        <v>0</v>
      </c>
      <c r="H90" s="67">
        <v>0</v>
      </c>
      <c r="I90" s="65">
        <f>'[84]Лист1'!$C$93+'[84]Лист1'!$C$94</f>
        <v>1.4214865981090519</v>
      </c>
      <c r="J90" s="65">
        <f>'[84]Лист1'!$C$74</f>
        <v>0.08652868686379513</v>
      </c>
      <c r="K90" s="65">
        <f>'[84]Лист1'!$C$60</f>
        <v>0.05024145494296458</v>
      </c>
      <c r="L90" s="68">
        <f t="shared" si="1"/>
        <v>2.16258790145093</v>
      </c>
      <c r="M90" s="58">
        <f>0.66/1.686</f>
        <v>0.3914590747330961</v>
      </c>
    </row>
    <row r="91" spans="1:13" s="58" customFormat="1" ht="13.5">
      <c r="A91" s="62">
        <v>85</v>
      </c>
      <c r="B91" s="63" t="s">
        <v>190</v>
      </c>
      <c r="C91" s="64">
        <v>4</v>
      </c>
      <c r="D91" s="64">
        <v>1</v>
      </c>
      <c r="E91" s="65">
        <f>'[85]Лист1'!$C$17</f>
        <v>0.6943606354770328</v>
      </c>
      <c r="F91" s="66">
        <f>'[85]Лист1'!$C$22</f>
        <v>0.009043659872728614</v>
      </c>
      <c r="G91" s="67">
        <v>0</v>
      </c>
      <c r="H91" s="67">
        <v>0</v>
      </c>
      <c r="I91" s="65">
        <f>'[85]Лист1'!$C$93+'[85]Лист1'!$C$94</f>
        <v>1.3330653478812295</v>
      </c>
      <c r="J91" s="65">
        <f>'[85]Лист1'!$C$74</f>
        <v>0.06162751500966114</v>
      </c>
      <c r="K91" s="65">
        <f>'[85]Лист1'!$C$60</f>
        <v>0.08111082042224711</v>
      </c>
      <c r="L91" s="68">
        <f t="shared" si="1"/>
        <v>2.1792079786628995</v>
      </c>
      <c r="M91" s="58">
        <f>0.66/1.63</f>
        <v>0.40490797546012275</v>
      </c>
    </row>
    <row r="92" spans="1:13" s="58" customFormat="1" ht="13.5">
      <c r="A92" s="62">
        <v>86</v>
      </c>
      <c r="B92" s="63" t="s">
        <v>190</v>
      </c>
      <c r="C92" s="64">
        <v>6</v>
      </c>
      <c r="D92" s="64">
        <v>1</v>
      </c>
      <c r="E92" s="65">
        <f>'[86]Лист1'!$C$17</f>
        <v>0.665418357307017</v>
      </c>
      <c r="F92" s="66">
        <f>'[86]Лист1'!$C$22</f>
        <v>0.0010108902996881315</v>
      </c>
      <c r="G92" s="67">
        <v>0</v>
      </c>
      <c r="H92" s="67">
        <v>0</v>
      </c>
      <c r="I92" s="65">
        <f>'[86]Лист1'!$C$93+'[86]Лист1'!$C$94</f>
        <v>1.359097899795588</v>
      </c>
      <c r="J92" s="65">
        <f>'[86]Лист1'!$C$74</f>
        <v>0.06503476793182857</v>
      </c>
      <c r="K92" s="65">
        <f>'[86]Лист1'!$C$60</f>
        <v>0.08301940645387176</v>
      </c>
      <c r="L92" s="68">
        <f t="shared" si="1"/>
        <v>2.1735813217879936</v>
      </c>
      <c r="M92" s="58">
        <f>0.66/1.657</f>
        <v>0.3983101991550996</v>
      </c>
    </row>
    <row r="93" spans="1:13" s="58" customFormat="1" ht="12.75" customHeight="1">
      <c r="A93" s="62">
        <v>87</v>
      </c>
      <c r="B93" s="63" t="s">
        <v>191</v>
      </c>
      <c r="C93" s="64">
        <v>2</v>
      </c>
      <c r="D93" s="64">
        <v>1</v>
      </c>
      <c r="E93" s="65">
        <f>'[87]Лист1'!$C$17</f>
        <v>0.5977154833169891</v>
      </c>
      <c r="F93" s="66">
        <f>'[87]Лист1'!$C$22</f>
        <v>0.0008793369176281012</v>
      </c>
      <c r="G93" s="67">
        <v>0</v>
      </c>
      <c r="H93" s="67">
        <v>0</v>
      </c>
      <c r="I93" s="65">
        <f>'[87]Лист1'!$C$93+'[87]Лист1'!$C$94</f>
        <v>1.579498292080281</v>
      </c>
      <c r="J93" s="65">
        <f>'[87]Лист1'!$C$74</f>
        <v>0.10271397258885952</v>
      </c>
      <c r="K93" s="65">
        <f>'[87]Лист1'!$C$60</f>
        <v>0.09975405737572231</v>
      </c>
      <c r="L93" s="68">
        <f t="shared" si="1"/>
        <v>2.3805611422794803</v>
      </c>
      <c r="M93" s="58">
        <f>0.66/1.698</f>
        <v>0.3886925795053004</v>
      </c>
    </row>
    <row r="94" spans="1:13" s="58" customFormat="1" ht="12.75" customHeight="1">
      <c r="A94" s="62">
        <v>88</v>
      </c>
      <c r="B94" s="63" t="s">
        <v>191</v>
      </c>
      <c r="C94" s="64">
        <v>3</v>
      </c>
      <c r="D94" s="64">
        <v>1</v>
      </c>
      <c r="E94" s="65">
        <f>'[88]Лист1'!$C$17</f>
        <v>0.6690118850915161</v>
      </c>
      <c r="F94" s="66">
        <f>'[88]Лист1'!$C$22</f>
        <v>0.0010089081705558875</v>
      </c>
      <c r="G94" s="67">
        <v>0</v>
      </c>
      <c r="H94" s="67">
        <v>0</v>
      </c>
      <c r="I94" s="65">
        <f>'[88]Лист1'!$C$93</f>
        <v>1.0744611121757903</v>
      </c>
      <c r="J94" s="65">
        <f>'[88]Лист1'!$C$74</f>
        <v>0.0625163422079266</v>
      </c>
      <c r="K94" s="65">
        <f>'[88]Лист1'!$C$60</f>
        <v>0.08326329431407999</v>
      </c>
      <c r="L94" s="68">
        <f t="shared" si="1"/>
        <v>1.8902615419598692</v>
      </c>
      <c r="M94" s="58">
        <f>0.66/1.613</f>
        <v>0.40917544947303164</v>
      </c>
    </row>
    <row r="95" spans="1:13" s="58" customFormat="1" ht="12.75" customHeight="1">
      <c r="A95" s="62">
        <v>89</v>
      </c>
      <c r="B95" s="63" t="s">
        <v>191</v>
      </c>
      <c r="C95" s="64">
        <v>4</v>
      </c>
      <c r="D95" s="64">
        <v>1</v>
      </c>
      <c r="E95" s="65">
        <f>'[89]Лист1'!$C$17</f>
        <v>0.46764250033981297</v>
      </c>
      <c r="F95" s="66">
        <f>'[89]Лист1'!$C$22</f>
        <v>0.0006507254164917611</v>
      </c>
      <c r="G95" s="67">
        <v>0</v>
      </c>
      <c r="H95" s="67">
        <v>0</v>
      </c>
      <c r="I95" s="65">
        <f>'[89]Лист1'!$C$93+'[89]Лист1'!$C$94</f>
        <v>1.5451816705245742</v>
      </c>
      <c r="J95" s="65">
        <f>'[89]Лист1'!$C$74</f>
        <v>0.07917731253479784</v>
      </c>
      <c r="K95" s="65">
        <f>'[89]Лист1'!$C$60</f>
        <v>0.09653134244485129</v>
      </c>
      <c r="L95" s="68">
        <f t="shared" si="1"/>
        <v>2.1891835512605278</v>
      </c>
      <c r="M95" s="58">
        <f>0.66/1.64</f>
        <v>0.4024390243902439</v>
      </c>
    </row>
    <row r="96" spans="1:13" s="58" customFormat="1" ht="12.75" customHeight="1">
      <c r="A96" s="62">
        <v>90</v>
      </c>
      <c r="B96" s="63" t="s">
        <v>191</v>
      </c>
      <c r="C96" s="64">
        <v>5</v>
      </c>
      <c r="D96" s="64">
        <v>1</v>
      </c>
      <c r="E96" s="65">
        <f>'[90]Лист1'!$C$17</f>
        <v>0.4689484167557491</v>
      </c>
      <c r="F96" s="66">
        <f>'[90]Лист1'!$C$22</f>
        <v>0.000656381196138442</v>
      </c>
      <c r="G96" s="67">
        <v>0</v>
      </c>
      <c r="H96" s="67">
        <v>0</v>
      </c>
      <c r="I96" s="65">
        <f>'[90]Лист1'!$C$93+'[90]Лист1'!$C$94</f>
        <v>1.4193654745964892</v>
      </c>
      <c r="J96" s="65">
        <f>'[90]Лист1'!$C$74</f>
        <v>0.05856802021318051</v>
      </c>
      <c r="K96" s="65">
        <f>'[90]Лист1'!$C$60</f>
        <v>0.08225484912673817</v>
      </c>
      <c r="L96" s="68">
        <f t="shared" si="1"/>
        <v>2.0297931418882955</v>
      </c>
      <c r="M96" s="58">
        <f>0.66/1.536</f>
        <v>0.4296875</v>
      </c>
    </row>
    <row r="97" spans="1:14" s="58" customFormat="1" ht="12.75" customHeight="1">
      <c r="A97" s="62">
        <v>91</v>
      </c>
      <c r="B97" s="63" t="s">
        <v>192</v>
      </c>
      <c r="C97" s="64" t="s">
        <v>193</v>
      </c>
      <c r="D97" s="64">
        <v>1</v>
      </c>
      <c r="E97" s="65">
        <f>'[91]Лист1'!$C$17</f>
        <v>0.6086288508575568</v>
      </c>
      <c r="F97" s="66">
        <f>'[91]Лист1'!$C$22</f>
        <v>0.0025635638128071515</v>
      </c>
      <c r="G97" s="67">
        <v>0</v>
      </c>
      <c r="H97" s="69">
        <f>'[91]Лист1'!$C$50</f>
        <v>0.01696193180857625</v>
      </c>
      <c r="I97" s="65">
        <f>'[91]Лист1'!$C$93</f>
        <v>1.7515145804626358</v>
      </c>
      <c r="J97" s="65">
        <f>'[91]Лист1'!$C$74</f>
        <v>0.04582195480128777</v>
      </c>
      <c r="K97" s="65">
        <f>'[91]Лист1'!$C$60</f>
        <v>0.09979296964600583</v>
      </c>
      <c r="L97" s="68">
        <f>E97+F97+H97+I97+J97+K97</f>
        <v>2.52528385138887</v>
      </c>
      <c r="M97" s="58">
        <f aca="true" t="shared" si="2" ref="M97:M110">0.6/L97%</f>
        <v>23.759705257292506</v>
      </c>
      <c r="N97" s="58">
        <v>31.9659</v>
      </c>
    </row>
    <row r="98" spans="1:14" s="58" customFormat="1" ht="12.75" customHeight="1">
      <c r="A98" s="62">
        <v>92</v>
      </c>
      <c r="B98" s="63" t="s">
        <v>192</v>
      </c>
      <c r="C98" s="64">
        <v>7</v>
      </c>
      <c r="D98" s="64">
        <v>1</v>
      </c>
      <c r="E98" s="65">
        <f>'[92]Лист1'!$C$17</f>
        <v>0.5585639783068125</v>
      </c>
      <c r="F98" s="66">
        <f>'[92]Лист1'!$C$22</f>
        <v>0.002295539177653802</v>
      </c>
      <c r="G98" s="67">
        <v>0</v>
      </c>
      <c r="H98" s="67">
        <v>0</v>
      </c>
      <c r="I98" s="65">
        <f>'[92]Лист1'!$C$93</f>
        <v>1.7941106242571807</v>
      </c>
      <c r="J98" s="65">
        <f>'[92]Лист1'!$C$74</f>
        <v>0.07954707204566241</v>
      </c>
      <c r="K98" s="65">
        <f>'[92]Лист1'!$C$60</f>
        <v>0.09709029950141769</v>
      </c>
      <c r="L98" s="68">
        <f>E98+F98+I98+J98+K98</f>
        <v>2.5316075132887272</v>
      </c>
      <c r="M98" s="58">
        <f t="shared" si="2"/>
        <v>23.700356269703114</v>
      </c>
      <c r="N98" s="58">
        <v>31.9659</v>
      </c>
    </row>
    <row r="99" spans="1:14" s="58" customFormat="1" ht="12.75" customHeight="1">
      <c r="A99" s="62">
        <v>93</v>
      </c>
      <c r="B99" s="63" t="s">
        <v>94</v>
      </c>
      <c r="C99" s="64">
        <v>19</v>
      </c>
      <c r="D99" s="64">
        <v>1</v>
      </c>
      <c r="E99" s="65">
        <f>'[93]Лист1'!$C$17</f>
        <v>0.4690880827976472</v>
      </c>
      <c r="F99" s="66">
        <f>'[93]Лист1'!$C$22</f>
        <v>0.0018558505141152352</v>
      </c>
      <c r="G99" s="67">
        <v>0</v>
      </c>
      <c r="H99" s="67">
        <v>0</v>
      </c>
      <c r="I99" s="65">
        <f>'[93]Лист1'!$C$93</f>
        <v>1.742667125482165</v>
      </c>
      <c r="J99" s="65">
        <f>'[93]Лист1'!$C$74</f>
        <v>0.0794747324697049</v>
      </c>
      <c r="K99" s="65">
        <f>'[93]Лист1'!$C$60</f>
        <v>0.1258296978422982</v>
      </c>
      <c r="L99" s="68">
        <f>E99+F99+I99+J99+K99</f>
        <v>2.41891548910593</v>
      </c>
      <c r="M99" s="58">
        <f t="shared" si="2"/>
        <v>24.80450444433549</v>
      </c>
      <c r="N99" s="58">
        <v>33.46347</v>
      </c>
    </row>
    <row r="100" spans="1:14" s="58" customFormat="1" ht="12.75" customHeight="1">
      <c r="A100" s="62">
        <v>94</v>
      </c>
      <c r="B100" s="63" t="s">
        <v>94</v>
      </c>
      <c r="C100" s="64">
        <v>23</v>
      </c>
      <c r="D100" s="64">
        <v>1</v>
      </c>
      <c r="E100" s="65">
        <f>'[94]Лист1'!$C$17</f>
        <v>0.45172901106690155</v>
      </c>
      <c r="F100" s="66">
        <f>'[94]Лист1'!$C$22</f>
        <v>0.0017748684662975199</v>
      </c>
      <c r="G100" s="67">
        <v>0</v>
      </c>
      <c r="H100" s="67">
        <v>0</v>
      </c>
      <c r="I100" s="65">
        <f>'[94]Лист1'!$C$93</f>
        <v>1.8462111636076277</v>
      </c>
      <c r="J100" s="65">
        <f>'[94]Лист1'!$C$74</f>
        <v>0.09164873863399675</v>
      </c>
      <c r="K100" s="65">
        <f>'[94]Лист1'!$C$60</f>
        <v>0.09680035854978038</v>
      </c>
      <c r="L100" s="68">
        <f>E100+F100+I100+J100+K100</f>
        <v>2.488164140324604</v>
      </c>
      <c r="M100" s="58">
        <f t="shared" si="2"/>
        <v>24.114164748058958</v>
      </c>
      <c r="N100" s="58">
        <v>32.20612</v>
      </c>
    </row>
    <row r="101" spans="1:14" s="58" customFormat="1" ht="12.75" customHeight="1">
      <c r="A101" s="62">
        <v>95</v>
      </c>
      <c r="B101" s="63" t="s">
        <v>94</v>
      </c>
      <c r="C101" s="64">
        <v>25</v>
      </c>
      <c r="D101" s="64">
        <v>1</v>
      </c>
      <c r="E101" s="65">
        <f>'[95]Лист1'!$C$17</f>
        <v>0.4096185279203851</v>
      </c>
      <c r="F101" s="66">
        <f>'[95]Лист1'!$C$22</f>
        <v>0.001603812369235382</v>
      </c>
      <c r="G101" s="67">
        <v>0</v>
      </c>
      <c r="H101" s="69">
        <f>'[95]Лист1'!$C$50</f>
        <v>0.034706168265604194</v>
      </c>
      <c r="I101" s="65">
        <f>'[95]Лист1'!$C$93</f>
        <v>1.8876755829723628</v>
      </c>
      <c r="J101" s="65">
        <f>'[95]Лист1'!$C$74</f>
        <v>0.08868345418726983</v>
      </c>
      <c r="K101" s="65">
        <f>'[95]Лист1'!$C$60</f>
        <v>0.10234738460112712</v>
      </c>
      <c r="L101" s="68">
        <f>E101+F101+I101+J101+K101+H101</f>
        <v>2.524634930315984</v>
      </c>
      <c r="M101" s="58">
        <f t="shared" si="2"/>
        <v>23.76581234756598</v>
      </c>
      <c r="N101" s="58">
        <v>32.44646</v>
      </c>
    </row>
    <row r="102" spans="1:14" s="58" customFormat="1" ht="12.75" customHeight="1">
      <c r="A102" s="62">
        <v>96</v>
      </c>
      <c r="B102" s="63" t="s">
        <v>94</v>
      </c>
      <c r="C102" s="64">
        <v>42</v>
      </c>
      <c r="D102" s="64">
        <v>1</v>
      </c>
      <c r="E102" s="65">
        <f>'[96]Лист1'!$C$17</f>
        <v>0.537640830349139</v>
      </c>
      <c r="F102" s="66">
        <f>'[96]Лист1'!$C$22</f>
        <v>0.002192913818223073</v>
      </c>
      <c r="G102" s="67">
        <v>0</v>
      </c>
      <c r="H102" s="67">
        <v>0</v>
      </c>
      <c r="I102" s="65">
        <f>'[96]Лист1'!$C$93</f>
        <v>1.8420812655356367</v>
      </c>
      <c r="J102" s="65">
        <f>'[96]Лист1'!$C$74</f>
        <v>0.09659221022454678</v>
      </c>
      <c r="K102" s="65">
        <f>'[96]Лист1'!$C$60</f>
        <v>0.09665855246021299</v>
      </c>
      <c r="L102" s="68">
        <f aca="true" t="shared" si="3" ref="L102:L134">E102+F102+I102+J102+K102</f>
        <v>2.5751657723877583</v>
      </c>
      <c r="M102" s="58">
        <f t="shared" si="2"/>
        <v>23.299470909154905</v>
      </c>
      <c r="N102" s="58">
        <v>31.62889</v>
      </c>
    </row>
    <row r="103" spans="1:14" s="58" customFormat="1" ht="12.75" customHeight="1">
      <c r="A103" s="62">
        <v>97</v>
      </c>
      <c r="B103" s="63" t="s">
        <v>94</v>
      </c>
      <c r="C103" s="64">
        <v>44</v>
      </c>
      <c r="D103" s="64">
        <v>1</v>
      </c>
      <c r="E103" s="65">
        <f>'[97]Лист1'!$C$17</f>
        <v>0.5253209015340029</v>
      </c>
      <c r="F103" s="66">
        <f>'[97]Лист1'!$C$22</f>
        <v>0.002131798979309659</v>
      </c>
      <c r="G103" s="67">
        <v>0</v>
      </c>
      <c r="H103" s="67">
        <v>0</v>
      </c>
      <c r="I103" s="65">
        <f>'[97]Лист1'!$C$93</f>
        <v>1.8551151666106125</v>
      </c>
      <c r="J103" s="65">
        <f>'[97]Лист1'!$C$74</f>
        <v>0.09737804621437238</v>
      </c>
      <c r="K103" s="65">
        <f>'[97]Лист1'!$C$60</f>
        <v>0.09727283612178707</v>
      </c>
      <c r="L103" s="68">
        <f t="shared" si="3"/>
        <v>2.5772187494600844</v>
      </c>
      <c r="M103" s="58">
        <f t="shared" si="2"/>
        <v>23.280910870514862</v>
      </c>
      <c r="N103" s="58">
        <v>31.74603</v>
      </c>
    </row>
    <row r="104" spans="1:14" s="58" customFormat="1" ht="12.75" customHeight="1">
      <c r="A104" s="62">
        <v>98</v>
      </c>
      <c r="B104" s="63" t="s">
        <v>94</v>
      </c>
      <c r="C104" s="64">
        <v>46</v>
      </c>
      <c r="D104" s="64">
        <v>1</v>
      </c>
      <c r="E104" s="65">
        <f>'[98]Лист1'!$C$17</f>
        <v>0.48294330209172087</v>
      </c>
      <c r="F104" s="66">
        <f>'[98]Лист1'!$C$22</f>
        <v>0.0019234304269013895</v>
      </c>
      <c r="G104" s="67">
        <v>0</v>
      </c>
      <c r="H104" s="67">
        <v>0</v>
      </c>
      <c r="I104" s="65">
        <f>'[98]Лист1'!$C$93</f>
        <v>1.8653749584839212</v>
      </c>
      <c r="J104" s="65">
        <f>'[98]Лист1'!$C$74</f>
        <v>0.08786001814373086</v>
      </c>
      <c r="K104" s="65">
        <f>'[98]Лист1'!$C$60</f>
        <v>0.10129180127993323</v>
      </c>
      <c r="L104" s="68">
        <f t="shared" si="3"/>
        <v>2.539393510426208</v>
      </c>
      <c r="M104" s="58">
        <f t="shared" si="2"/>
        <v>23.62768895551351</v>
      </c>
      <c r="N104" s="58">
        <v>31.8979</v>
      </c>
    </row>
    <row r="105" spans="1:14" s="58" customFormat="1" ht="13.5">
      <c r="A105" s="62">
        <v>99</v>
      </c>
      <c r="B105" s="63" t="s">
        <v>194</v>
      </c>
      <c r="C105" s="64">
        <v>1</v>
      </c>
      <c r="D105" s="64">
        <v>1</v>
      </c>
      <c r="E105" s="65">
        <f>'[99]Лист1'!$C$17</f>
        <v>0.35356674607029176</v>
      </c>
      <c r="F105" s="66">
        <f>'[99]Лист1'!$C$22</f>
        <v>0.001325820177550722</v>
      </c>
      <c r="G105" s="67">
        <v>0</v>
      </c>
      <c r="H105" s="67">
        <v>0</v>
      </c>
      <c r="I105" s="65">
        <f>'[99]Лист1'!$C$93</f>
        <v>2.3076975329287226</v>
      </c>
      <c r="J105" s="65">
        <f>'[99]Лист1'!$C$74</f>
        <v>0.08288580043415772</v>
      </c>
      <c r="K105" s="65">
        <f>'[99]Лист1'!$C$60</f>
        <v>0.1310771108663842</v>
      </c>
      <c r="L105" s="68">
        <f t="shared" si="3"/>
        <v>2.876553010477107</v>
      </c>
      <c r="M105" s="58">
        <f t="shared" si="2"/>
        <v>20.858298032911396</v>
      </c>
      <c r="N105" s="58">
        <v>28.5036</v>
      </c>
    </row>
    <row r="106" spans="1:14" s="58" customFormat="1" ht="13.5">
      <c r="A106" s="62">
        <v>100</v>
      </c>
      <c r="B106" s="63" t="s">
        <v>194</v>
      </c>
      <c r="C106" s="64">
        <v>2</v>
      </c>
      <c r="D106" s="64">
        <v>1</v>
      </c>
      <c r="E106" s="65">
        <f>'[100]Лист1'!$C$17</f>
        <v>0.7027443357134657</v>
      </c>
      <c r="F106" s="66">
        <f>'[100]Лист1'!$C$22</f>
        <v>0.0030501419858784194</v>
      </c>
      <c r="G106" s="67">
        <v>0</v>
      </c>
      <c r="H106" s="67">
        <v>0</v>
      </c>
      <c r="I106" s="65">
        <f>'[100]Лист1'!$C$93</f>
        <v>2.1029067590730586</v>
      </c>
      <c r="J106" s="65">
        <f>'[100]Лист1'!$C$74</f>
        <v>0.07740381354068315</v>
      </c>
      <c r="K106" s="65">
        <f>'[100]Лист1'!$C$60</f>
        <v>0.12114325912361502</v>
      </c>
      <c r="L106" s="68">
        <f t="shared" si="3"/>
        <v>3.007248309436701</v>
      </c>
      <c r="M106" s="58">
        <f t="shared" si="2"/>
        <v>19.951794406774088</v>
      </c>
      <c r="N106" s="58">
        <v>27.1125</v>
      </c>
    </row>
    <row r="107" spans="1:14" s="58" customFormat="1" ht="13.5">
      <c r="A107" s="62">
        <v>101</v>
      </c>
      <c r="B107" s="63" t="s">
        <v>194</v>
      </c>
      <c r="C107" s="64">
        <v>6</v>
      </c>
      <c r="D107" s="64">
        <v>1</v>
      </c>
      <c r="E107" s="65">
        <f>'[101]Лист1'!$C$17</f>
        <v>0.5327226019902893</v>
      </c>
      <c r="F107" s="66">
        <f>'[101]Лист1'!$C$22</f>
        <v>0.002165405902395751</v>
      </c>
      <c r="G107" s="67">
        <v>0</v>
      </c>
      <c r="H107" s="67">
        <v>0</v>
      </c>
      <c r="I107" s="65">
        <f>'[101]Лист1'!$C$93</f>
        <v>2.084354535827593</v>
      </c>
      <c r="J107" s="65">
        <f>'[101]Лист1'!$C$74</f>
        <v>0.07418487791869054</v>
      </c>
      <c r="K107" s="65">
        <f>'[101]Лист1'!$C$60</f>
        <v>0.11929171461228102</v>
      </c>
      <c r="L107" s="68">
        <f t="shared" si="3"/>
        <v>2.8127191362512494</v>
      </c>
      <c r="M107" s="58">
        <f t="shared" si="2"/>
        <v>21.331671273786373</v>
      </c>
      <c r="N107" s="58">
        <v>29.2255</v>
      </c>
    </row>
    <row r="108" spans="1:14" s="58" customFormat="1" ht="13.5">
      <c r="A108" s="62">
        <v>102</v>
      </c>
      <c r="B108" s="63" t="s">
        <v>195</v>
      </c>
      <c r="C108" s="64">
        <v>14</v>
      </c>
      <c r="D108" s="64">
        <v>1</v>
      </c>
      <c r="E108" s="65">
        <f>'[102]Лист1'!$C$17</f>
        <v>0.5365270259997097</v>
      </c>
      <c r="F108" s="66">
        <f>'[102]Лист1'!$C$22</f>
        <v>0.0021868441241195483</v>
      </c>
      <c r="G108" s="67">
        <v>0</v>
      </c>
      <c r="H108" s="67">
        <v>0</v>
      </c>
      <c r="I108" s="65">
        <f>'[102]Лист1'!$C$93</f>
        <v>1.6679663284391868</v>
      </c>
      <c r="J108" s="65">
        <f>'[102]Лист1'!$C$74</f>
        <v>0.09275726856707679</v>
      </c>
      <c r="K108" s="65">
        <f>'[102]Лист1'!$C$60</f>
        <v>0.09651386286178613</v>
      </c>
      <c r="L108" s="68">
        <f t="shared" si="3"/>
        <v>2.3959513299918793</v>
      </c>
      <c r="M108" s="58">
        <f t="shared" si="2"/>
        <v>25.04224491079431</v>
      </c>
      <c r="N108" s="58">
        <v>33.7838</v>
      </c>
    </row>
    <row r="109" spans="1:14" s="58" customFormat="1" ht="13.5">
      <c r="A109" s="62">
        <v>103</v>
      </c>
      <c r="B109" s="63" t="s">
        <v>195</v>
      </c>
      <c r="C109" s="64">
        <v>16</v>
      </c>
      <c r="D109" s="64">
        <v>1</v>
      </c>
      <c r="E109" s="65">
        <f>'[103]Лист1'!$C$17</f>
        <v>0.5368483497472487</v>
      </c>
      <c r="F109" s="66">
        <f>'[103]Лист1'!$C$22</f>
        <v>0.0021884547495051657</v>
      </c>
      <c r="G109" s="67">
        <v>0</v>
      </c>
      <c r="H109" s="67">
        <v>0</v>
      </c>
      <c r="I109" s="65">
        <f>'[103]Лист1'!$C$93</f>
        <v>1.6676056446082512</v>
      </c>
      <c r="J109" s="65">
        <f>'[103]Лист1'!$C$74</f>
        <v>0.09282558491839185</v>
      </c>
      <c r="K109" s="65">
        <f>'[103]Лист1'!$C$60</f>
        <v>0.09655351684729116</v>
      </c>
      <c r="L109" s="68">
        <f t="shared" si="3"/>
        <v>2.3960215508706884</v>
      </c>
      <c r="M109" s="58">
        <f t="shared" si="2"/>
        <v>25.04151099066561</v>
      </c>
      <c r="N109" s="70">
        <v>33.7648</v>
      </c>
    </row>
    <row r="110" spans="1:14" s="58" customFormat="1" ht="13.5">
      <c r="A110" s="62">
        <v>104</v>
      </c>
      <c r="B110" s="63" t="s">
        <v>195</v>
      </c>
      <c r="C110" s="64">
        <v>18</v>
      </c>
      <c r="D110" s="64">
        <v>1</v>
      </c>
      <c r="E110" s="65">
        <f>'[104]Лист1'!$C$17</f>
        <v>0.5284296015820805</v>
      </c>
      <c r="F110" s="66">
        <f>'[104]Лист1'!$C$22</f>
        <v>0.0021463571855444884</v>
      </c>
      <c r="G110" s="67">
        <v>0</v>
      </c>
      <c r="H110" s="67">
        <v>0</v>
      </c>
      <c r="I110" s="65">
        <f>'[104]Лист1'!$C$93</f>
        <v>1.6507377734735154</v>
      </c>
      <c r="J110" s="65">
        <f>'[104]Лист1'!$C$74</f>
        <v>0.0910399729475833</v>
      </c>
      <c r="K110" s="65">
        <f>'[104]Лист1'!$C$60</f>
        <v>0.09551784448337036</v>
      </c>
      <c r="L110" s="68">
        <f t="shared" si="3"/>
        <v>2.367871549672094</v>
      </c>
      <c r="M110" s="58">
        <f t="shared" si="2"/>
        <v>25.33921234380677</v>
      </c>
      <c r="N110" s="70">
        <v>34.1297</v>
      </c>
    </row>
    <row r="111" spans="1:14" s="58" customFormat="1" ht="12" customHeight="1">
      <c r="A111" s="186">
        <v>105</v>
      </c>
      <c r="B111" s="188" t="s">
        <v>195</v>
      </c>
      <c r="C111" s="186">
        <v>20</v>
      </c>
      <c r="D111" s="64">
        <v>1</v>
      </c>
      <c r="E111" s="65">
        <f>'[105]Лист1'!$C$17</f>
        <v>0.5361438809925607</v>
      </c>
      <c r="F111" s="66">
        <f>'[105]Лист1'!$C$22</f>
        <v>0.0021846753334555016</v>
      </c>
      <c r="G111" s="67">
        <v>0</v>
      </c>
      <c r="H111" s="67">
        <v>0</v>
      </c>
      <c r="I111" s="65">
        <f>'[105]Лист1'!$C$93</f>
        <v>1.5423345045855565</v>
      </c>
      <c r="J111" s="65">
        <f>'[105]Лист1'!$C$74</f>
        <v>0.09083134886812949</v>
      </c>
      <c r="K111" s="65">
        <f>'[105]Лист1'!$C$60</f>
        <v>0.08762611626472652</v>
      </c>
      <c r="L111" s="68">
        <f t="shared" si="3"/>
        <v>2.2591205260444287</v>
      </c>
      <c r="M111" s="58">
        <f>0.76/L111%</f>
        <v>33.641410063707845</v>
      </c>
      <c r="N111" s="70">
        <v>39.2359</v>
      </c>
    </row>
    <row r="112" spans="1:14" s="58" customFormat="1" ht="12.75" customHeight="1" hidden="1">
      <c r="A112" s="187"/>
      <c r="B112" s="189"/>
      <c r="C112" s="187"/>
      <c r="D112" s="62">
        <v>2</v>
      </c>
      <c r="E112" s="65"/>
      <c r="F112" s="66"/>
      <c r="G112" s="67">
        <v>0</v>
      </c>
      <c r="H112" s="67">
        <v>0</v>
      </c>
      <c r="I112" s="65"/>
      <c r="J112" s="65"/>
      <c r="K112" s="65"/>
      <c r="L112" s="68">
        <f t="shared" si="3"/>
        <v>0</v>
      </c>
      <c r="M112" s="58" t="e">
        <f>0.685/L112%</f>
        <v>#DIV/0!</v>
      </c>
      <c r="N112" s="70">
        <v>35.364</v>
      </c>
    </row>
    <row r="113" spans="1:14" s="58" customFormat="1" ht="13.5">
      <c r="A113" s="62">
        <v>106</v>
      </c>
      <c r="B113" s="63" t="s">
        <v>195</v>
      </c>
      <c r="C113" s="64">
        <v>22</v>
      </c>
      <c r="D113" s="64">
        <v>1</v>
      </c>
      <c r="E113" s="65">
        <f>'[106]Лист1'!$C$17</f>
        <v>0.5384924130719867</v>
      </c>
      <c r="F113" s="66">
        <f>'[106]Лист1'!$C$22</f>
        <v>0.002196419756809239</v>
      </c>
      <c r="G113" s="67">
        <v>0</v>
      </c>
      <c r="H113" s="67">
        <v>0</v>
      </c>
      <c r="I113" s="65">
        <f>'[106]Лист1'!$C$93</f>
        <v>1.6450940419130995</v>
      </c>
      <c r="J113" s="65">
        <f>'[106]Лист1'!$C$74</f>
        <v>0.09109852899880162</v>
      </c>
      <c r="K113" s="65">
        <f>'[106]Лист1'!$C$60</f>
        <v>0.0877466514802502</v>
      </c>
      <c r="L113" s="68">
        <f t="shared" si="3"/>
        <v>2.3646280552209475</v>
      </c>
      <c r="M113" s="58">
        <f aca="true" t="shared" si="4" ref="M113:M122">0.6/L113%</f>
        <v>25.37396943571055</v>
      </c>
      <c r="N113" s="70">
        <v>34.3053</v>
      </c>
    </row>
    <row r="114" spans="1:14" s="58" customFormat="1" ht="12.75" customHeight="1">
      <c r="A114" s="62">
        <v>107</v>
      </c>
      <c r="B114" s="63" t="s">
        <v>43</v>
      </c>
      <c r="C114" s="64">
        <v>7</v>
      </c>
      <c r="D114" s="64">
        <v>1</v>
      </c>
      <c r="E114" s="65">
        <f>'[107]Лист1'!$C$17</f>
        <v>0.5146539320321506</v>
      </c>
      <c r="F114" s="66">
        <f>'[107]Лист1'!$C$22</f>
        <v>0.002078043014341877</v>
      </c>
      <c r="G114" s="67">
        <v>0</v>
      </c>
      <c r="H114" s="67">
        <v>0</v>
      </c>
      <c r="I114" s="65">
        <f>'[107]Лист1'!$C$93</f>
        <v>1.7253935965609957</v>
      </c>
      <c r="J114" s="65">
        <f>'[107]Лист1'!$C$74</f>
        <v>0.08898987896344385</v>
      </c>
      <c r="K114" s="65">
        <f>'[107]Лист1'!$C$60</f>
        <v>0.08685756823444477</v>
      </c>
      <c r="L114" s="68">
        <f t="shared" si="3"/>
        <v>2.4179730188053767</v>
      </c>
      <c r="M114" s="58">
        <f t="shared" si="4"/>
        <v>24.814172669984377</v>
      </c>
      <c r="N114" s="70">
        <v>33.5008</v>
      </c>
    </row>
    <row r="115" spans="1:14" s="58" customFormat="1" ht="12.75" customHeight="1">
      <c r="A115" s="62">
        <v>108</v>
      </c>
      <c r="B115" s="63" t="s">
        <v>43</v>
      </c>
      <c r="C115" s="64">
        <v>9</v>
      </c>
      <c r="D115" s="64">
        <v>1</v>
      </c>
      <c r="E115" s="65">
        <f>'[108]Лист1'!$C$17</f>
        <v>0.4171483175569614</v>
      </c>
      <c r="F115" s="66">
        <f>'[108]Лист1'!$C$22</f>
        <v>0.0016133146378361255</v>
      </c>
      <c r="G115" s="67">
        <v>0</v>
      </c>
      <c r="H115" s="67">
        <v>0</v>
      </c>
      <c r="I115" s="65">
        <f>'[108]Лист1'!$C$93</f>
        <v>1.7731753086807842</v>
      </c>
      <c r="J115" s="65">
        <f>'[108]Лист1'!$C$74</f>
        <v>0.09124055832753142</v>
      </c>
      <c r="K115" s="65">
        <f>'[108]Лист1'!$C$60</f>
        <v>0.09697864033066718</v>
      </c>
      <c r="L115" s="68">
        <f t="shared" si="3"/>
        <v>2.3801561395337805</v>
      </c>
      <c r="M115" s="58">
        <f t="shared" si="4"/>
        <v>25.20843023842657</v>
      </c>
      <c r="N115" s="70">
        <v>34.2075</v>
      </c>
    </row>
    <row r="116" spans="1:14" s="58" customFormat="1" ht="12.75" customHeight="1">
      <c r="A116" s="62">
        <v>109</v>
      </c>
      <c r="B116" s="63" t="s">
        <v>43</v>
      </c>
      <c r="C116" s="64" t="s">
        <v>196</v>
      </c>
      <c r="D116" s="64">
        <v>1</v>
      </c>
      <c r="E116" s="65">
        <f>'[109]Лист1'!$C$17</f>
        <v>0.47205454830710564</v>
      </c>
      <c r="F116" s="66">
        <f>'[109]Лист1'!$C$22</f>
        <v>0.0018722095099135366</v>
      </c>
      <c r="G116" s="67">
        <v>0</v>
      </c>
      <c r="H116" s="67">
        <v>0</v>
      </c>
      <c r="I116" s="65">
        <f>'[109]Лист1'!$C$93</f>
        <v>1.819394144903155</v>
      </c>
      <c r="J116" s="65">
        <f>'[109]Лист1'!$C$74</f>
        <v>0.09667513018589295</v>
      </c>
      <c r="K116" s="65">
        <f>'[109]Лист1'!$C$60</f>
        <v>0.09972931958927786</v>
      </c>
      <c r="L116" s="68">
        <f t="shared" si="3"/>
        <v>2.489725352495345</v>
      </c>
      <c r="M116" s="58">
        <f t="shared" si="4"/>
        <v>24.099043671569866</v>
      </c>
      <c r="N116" s="70">
        <v>32.769</v>
      </c>
    </row>
    <row r="117" spans="1:14" s="58" customFormat="1" ht="13.5">
      <c r="A117" s="62">
        <v>110</v>
      </c>
      <c r="B117" s="63" t="s">
        <v>197</v>
      </c>
      <c r="C117" s="64">
        <v>1</v>
      </c>
      <c r="D117" s="64">
        <v>1</v>
      </c>
      <c r="E117" s="65">
        <f>'[110]Лист1'!$C$17</f>
        <v>0.5018725623238118</v>
      </c>
      <c r="F117" s="66">
        <f>'[110]Лист1'!$C$22</f>
        <v>0.002013887521273396</v>
      </c>
      <c r="G117" s="67">
        <v>0</v>
      </c>
      <c r="H117" s="67">
        <v>0</v>
      </c>
      <c r="I117" s="65">
        <f>'[110]Лист1'!$C$93</f>
        <v>1.7837038281572708</v>
      </c>
      <c r="J117" s="65">
        <f>'[110]Лист1'!$C$74</f>
        <v>0.07727327228185285</v>
      </c>
      <c r="K117" s="65">
        <f>'[110]Лист1'!$C$60</f>
        <v>0.09877727007357183</v>
      </c>
      <c r="L117" s="68">
        <f t="shared" si="3"/>
        <v>2.4636408203577806</v>
      </c>
      <c r="M117" s="58">
        <f t="shared" si="4"/>
        <v>24.354199485656572</v>
      </c>
      <c r="N117" s="70">
        <v>33.0761</v>
      </c>
    </row>
    <row r="118" spans="1:14" s="58" customFormat="1" ht="13.5">
      <c r="A118" s="62">
        <v>111</v>
      </c>
      <c r="B118" s="63" t="s">
        <v>197</v>
      </c>
      <c r="C118" s="64">
        <v>2</v>
      </c>
      <c r="D118" s="64">
        <v>1</v>
      </c>
      <c r="E118" s="65">
        <f>'[111]Лист1'!$C$17</f>
        <v>0.5967425198177221</v>
      </c>
      <c r="F118" s="66">
        <f>'[111]Лист1'!$C$22</f>
        <v>0.002491994089082038</v>
      </c>
      <c r="G118" s="67">
        <v>0</v>
      </c>
      <c r="H118" s="67">
        <v>0</v>
      </c>
      <c r="I118" s="65">
        <f>'[111]Лист1'!$C$93</f>
        <v>1.7204715167589786</v>
      </c>
      <c r="J118" s="65">
        <f>'[111]Лист1'!$C$74</f>
        <v>0.09248795656453698</v>
      </c>
      <c r="K118" s="65">
        <f>'[111]Лист1'!$C$60</f>
        <v>0.09570920716025802</v>
      </c>
      <c r="L118" s="68">
        <f t="shared" si="3"/>
        <v>2.507903194390578</v>
      </c>
      <c r="M118" s="58">
        <f t="shared" si="4"/>
        <v>23.924368426262173</v>
      </c>
      <c r="N118" s="70">
        <v>32.3102</v>
      </c>
    </row>
    <row r="119" spans="1:14" s="58" customFormat="1" ht="13.5">
      <c r="A119" s="62">
        <v>112</v>
      </c>
      <c r="B119" s="63" t="s">
        <v>197</v>
      </c>
      <c r="C119" s="64">
        <v>3</v>
      </c>
      <c r="D119" s="64">
        <v>1</v>
      </c>
      <c r="E119" s="65">
        <f>'[112]Лист1'!$C$17</f>
        <v>0.28170877255167814</v>
      </c>
      <c r="F119" s="66">
        <f>'[112]Лист1'!$C$22</f>
        <v>0.001019279176502764</v>
      </c>
      <c r="G119" s="67">
        <v>0</v>
      </c>
      <c r="H119" s="67">
        <v>0</v>
      </c>
      <c r="I119" s="65">
        <f>'[112]Лист1'!$C$93</f>
        <v>1.919176261579154</v>
      </c>
      <c r="J119" s="65">
        <f>'[112]Лист1'!$C$74</f>
        <v>0.08729899229315657</v>
      </c>
      <c r="K119" s="65">
        <f>'[112]Лист1'!$C$60</f>
        <v>0.13697091829069527</v>
      </c>
      <c r="L119" s="68">
        <f t="shared" si="3"/>
        <v>2.426174223891187</v>
      </c>
      <c r="M119" s="58">
        <f t="shared" si="4"/>
        <v>24.730293236637312</v>
      </c>
      <c r="N119" s="70">
        <v>33.9559</v>
      </c>
    </row>
    <row r="120" spans="1:14" s="58" customFormat="1" ht="13.5">
      <c r="A120" s="62">
        <v>113</v>
      </c>
      <c r="B120" s="63" t="s">
        <v>197</v>
      </c>
      <c r="C120" s="64">
        <v>4</v>
      </c>
      <c r="D120" s="64">
        <v>1</v>
      </c>
      <c r="E120" s="65">
        <f>'[113]Лист1'!$C$17</f>
        <v>0.5176239746163656</v>
      </c>
      <c r="F120" s="66">
        <f>'[113]Лист1'!$C$22</f>
        <v>0.00209354478676639</v>
      </c>
      <c r="G120" s="67">
        <v>0</v>
      </c>
      <c r="H120" s="67">
        <v>0</v>
      </c>
      <c r="I120" s="65">
        <f>'[113]Лист1'!$C$93</f>
        <v>1.7435968858935227</v>
      </c>
      <c r="J120" s="65">
        <f>'[113]Лист1'!$C$74</f>
        <v>0.09563064011955465</v>
      </c>
      <c r="K120" s="65">
        <f>'[113]Лист1'!$C$60</f>
        <v>0.09854010025257484</v>
      </c>
      <c r="L120" s="68">
        <f t="shared" si="3"/>
        <v>2.4574851456687843</v>
      </c>
      <c r="M120" s="58">
        <f t="shared" si="4"/>
        <v>24.415203528594063</v>
      </c>
      <c r="N120" s="70">
        <v>32.9308</v>
      </c>
    </row>
    <row r="121" spans="1:14" s="58" customFormat="1" ht="13.5">
      <c r="A121" s="62">
        <v>114</v>
      </c>
      <c r="B121" s="63" t="s">
        <v>197</v>
      </c>
      <c r="C121" s="64">
        <v>5</v>
      </c>
      <c r="D121" s="64">
        <v>1</v>
      </c>
      <c r="E121" s="65">
        <f>'[114]Лист1'!$C$17</f>
        <v>0.49888010445162867</v>
      </c>
      <c r="F121" s="66">
        <f>'[114]Лист1'!$C$22</f>
        <v>0.002001140770708314</v>
      </c>
      <c r="G121" s="67">
        <v>0</v>
      </c>
      <c r="H121" s="67">
        <v>0</v>
      </c>
      <c r="I121" s="65">
        <f>'[114]Лист1'!$C$93</f>
        <v>1.9924867564598907</v>
      </c>
      <c r="J121" s="65">
        <f>'[114]Лист1'!$C$74</f>
        <v>0.09140973438058539</v>
      </c>
      <c r="K121" s="65">
        <f>'[114]Лист1'!$C$60</f>
        <v>0.08836288884871744</v>
      </c>
      <c r="L121" s="68">
        <f t="shared" si="3"/>
        <v>2.6731406249115306</v>
      </c>
      <c r="M121" s="58">
        <f t="shared" si="4"/>
        <v>22.445508268756246</v>
      </c>
      <c r="N121" s="70">
        <v>33.6134</v>
      </c>
    </row>
    <row r="122" spans="1:14" s="58" customFormat="1" ht="13.5">
      <c r="A122" s="62">
        <v>115</v>
      </c>
      <c r="B122" s="63" t="s">
        <v>197</v>
      </c>
      <c r="C122" s="64">
        <v>7</v>
      </c>
      <c r="D122" s="64">
        <v>1</v>
      </c>
      <c r="E122" s="65">
        <f>'[115]Лист1'!$C$17</f>
        <v>0.4697056080504425</v>
      </c>
      <c r="F122" s="66">
        <f>'[115]Лист1'!$C$22</f>
        <v>0.00186025802016773</v>
      </c>
      <c r="G122" s="67">
        <v>0</v>
      </c>
      <c r="H122" s="67">
        <v>0</v>
      </c>
      <c r="I122" s="65">
        <f>'[115]Лист1'!$C$93</f>
        <v>1.7412700923522122</v>
      </c>
      <c r="J122" s="65">
        <f>'[115]Лист1'!$C$74</f>
        <v>0.09104397601175897</v>
      </c>
      <c r="K122" s="65">
        <f>'[115]Лист1'!$C$60</f>
        <v>0.08850676690485752</v>
      </c>
      <c r="L122" s="68">
        <f t="shared" si="3"/>
        <v>2.392386701339439</v>
      </c>
      <c r="M122" s="58">
        <f t="shared" si="4"/>
        <v>25.079557567515092</v>
      </c>
      <c r="N122" s="70">
        <v>34.1686</v>
      </c>
    </row>
    <row r="123" spans="1:14" s="58" customFormat="1" ht="13.5">
      <c r="A123" s="186">
        <v>116</v>
      </c>
      <c r="B123" s="188" t="s">
        <v>198</v>
      </c>
      <c r="C123" s="186">
        <v>9</v>
      </c>
      <c r="D123" s="64">
        <v>1</v>
      </c>
      <c r="E123" s="65">
        <f>'[116]Лист1'!$C$17</f>
        <v>0.6119008549782954</v>
      </c>
      <c r="F123" s="66">
        <f>'[116]Лист1'!$C$22</f>
        <v>0.002571326389262853</v>
      </c>
      <c r="G123" s="67">
        <v>0</v>
      </c>
      <c r="H123" s="67">
        <v>0</v>
      </c>
      <c r="I123" s="65">
        <f>'[116]Лист1'!$C$93</f>
        <v>1.666269102411388</v>
      </c>
      <c r="J123" s="65">
        <f>'[116]Лист1'!$C$74</f>
        <v>0.09910277136666065</v>
      </c>
      <c r="K123" s="65">
        <f>'[116]Лист1'!$C$60</f>
        <v>0.0974140410994882</v>
      </c>
      <c r="L123" s="68">
        <f t="shared" si="3"/>
        <v>2.477258096245095</v>
      </c>
      <c r="M123" s="58">
        <f>0.76/L123%</f>
        <v>30.679080276373718</v>
      </c>
      <c r="N123" s="70">
        <v>37.3832</v>
      </c>
    </row>
    <row r="124" spans="1:14" s="58" customFormat="1" ht="12.75" customHeight="1" hidden="1">
      <c r="A124" s="187"/>
      <c r="B124" s="189"/>
      <c r="C124" s="187"/>
      <c r="D124" s="62">
        <v>2</v>
      </c>
      <c r="E124" s="65"/>
      <c r="F124" s="66"/>
      <c r="G124" s="67">
        <v>0</v>
      </c>
      <c r="H124" s="67">
        <v>0</v>
      </c>
      <c r="I124" s="65"/>
      <c r="J124" s="65"/>
      <c r="K124" s="65"/>
      <c r="L124" s="68">
        <f t="shared" si="3"/>
        <v>0</v>
      </c>
      <c r="M124" s="58" t="e">
        <f>0.685/L124%</f>
        <v>#DIV/0!</v>
      </c>
      <c r="N124" s="70">
        <v>33.694</v>
      </c>
    </row>
    <row r="125" spans="1:14" s="58" customFormat="1" ht="12" customHeight="1">
      <c r="A125" s="186">
        <v>117</v>
      </c>
      <c r="B125" s="188" t="s">
        <v>198</v>
      </c>
      <c r="C125" s="186">
        <v>11</v>
      </c>
      <c r="D125" s="71">
        <v>1</v>
      </c>
      <c r="E125" s="65">
        <f>'[117]Лист1'!$C$17</f>
        <v>0.5019699932198304</v>
      </c>
      <c r="F125" s="66">
        <f>'[117]Лист1'!$C$22</f>
        <v>0.0020178083274014096</v>
      </c>
      <c r="G125" s="67">
        <v>0</v>
      </c>
      <c r="H125" s="67">
        <v>0</v>
      </c>
      <c r="I125" s="65">
        <f>'[117]Лист1'!$C$93</f>
        <v>1.7433949492941903</v>
      </c>
      <c r="J125" s="65">
        <f>'[117]Лист1'!$C$74</f>
        <v>0.1036924746528883</v>
      </c>
      <c r="K125" s="65">
        <f>'[117]Лист1'!$C$60</f>
        <v>0.10137934198789796</v>
      </c>
      <c r="L125" s="68">
        <f t="shared" si="3"/>
        <v>2.4524545674822082</v>
      </c>
      <c r="M125" s="58">
        <f>0.76/L125%</f>
        <v>30.989361029437852</v>
      </c>
      <c r="N125" s="70">
        <v>37.6797</v>
      </c>
    </row>
    <row r="126" spans="1:14" s="58" customFormat="1" ht="12.75" customHeight="1" hidden="1">
      <c r="A126" s="187"/>
      <c r="B126" s="189"/>
      <c r="C126" s="187"/>
      <c r="D126" s="72">
        <v>2</v>
      </c>
      <c r="E126" s="65"/>
      <c r="F126" s="66"/>
      <c r="G126" s="67">
        <v>0</v>
      </c>
      <c r="H126" s="67">
        <v>0</v>
      </c>
      <c r="I126" s="65"/>
      <c r="J126" s="65"/>
      <c r="K126" s="65"/>
      <c r="L126" s="68">
        <f t="shared" si="3"/>
        <v>0</v>
      </c>
      <c r="M126" s="58" t="e">
        <f>0.685/L126%</f>
        <v>#DIV/0!</v>
      </c>
      <c r="N126" s="70">
        <v>33.9613</v>
      </c>
    </row>
    <row r="127" spans="1:14" s="58" customFormat="1" ht="12.75" customHeight="1">
      <c r="A127" s="62">
        <v>118</v>
      </c>
      <c r="B127" s="63" t="s">
        <v>94</v>
      </c>
      <c r="C127" s="64">
        <v>15</v>
      </c>
      <c r="D127" s="64">
        <v>1</v>
      </c>
      <c r="E127" s="65">
        <f>'[118]Лист1'!$C$17</f>
        <v>0.1629880494252169</v>
      </c>
      <c r="F127" s="66">
        <f>'[118]Лист1'!$C$22</f>
        <v>0.0005523402122726705</v>
      </c>
      <c r="G127" s="67">
        <v>0</v>
      </c>
      <c r="H127" s="67">
        <v>0</v>
      </c>
      <c r="I127" s="65">
        <f>'[118]Лист1'!$C$93</f>
        <v>2.005122084312486</v>
      </c>
      <c r="J127" s="65">
        <f>'[118]Лист1'!$C$74</f>
        <v>0.06938317397963342</v>
      </c>
      <c r="K127" s="65">
        <f>'[118]Лист1'!$C$60</f>
        <v>0.14702236753256748</v>
      </c>
      <c r="L127" s="68">
        <f t="shared" si="3"/>
        <v>2.385068015462177</v>
      </c>
      <c r="M127" s="58">
        <f aca="true" t="shared" si="5" ref="M127:M134">0.59/L127%</f>
        <v>24.737240035717395</v>
      </c>
      <c r="N127" s="70">
        <v>33.4467</v>
      </c>
    </row>
    <row r="128" spans="1:14" s="58" customFormat="1" ht="12.75" customHeight="1">
      <c r="A128" s="62">
        <v>119</v>
      </c>
      <c r="B128" s="63" t="s">
        <v>94</v>
      </c>
      <c r="C128" s="64">
        <v>17</v>
      </c>
      <c r="D128" s="64">
        <v>1</v>
      </c>
      <c r="E128" s="65">
        <f>'[119]Лист1'!$C$17</f>
        <v>0.20798561849938943</v>
      </c>
      <c r="F128" s="66">
        <f>'[119]Лист1'!$C$22</f>
        <v>0.0007240018978221524</v>
      </c>
      <c r="G128" s="67">
        <v>0</v>
      </c>
      <c r="H128" s="67">
        <v>0</v>
      </c>
      <c r="I128" s="65">
        <f>'[119]Лист1'!$C$93</f>
        <v>2.3579728781135625</v>
      </c>
      <c r="J128" s="65">
        <f>'[119]Лист1'!$C$74</f>
        <v>0.0909467544133482</v>
      </c>
      <c r="K128" s="65">
        <f>'[119]Лист1'!$C$60</f>
        <v>0.17847843381825132</v>
      </c>
      <c r="L128" s="68">
        <f t="shared" si="3"/>
        <v>2.8361076867423733</v>
      </c>
      <c r="M128" s="58">
        <f t="shared" si="5"/>
        <v>20.803159300262298</v>
      </c>
      <c r="N128" s="70">
        <v>28.9642</v>
      </c>
    </row>
    <row r="129" spans="1:14" s="58" customFormat="1" ht="12.75" customHeight="1">
      <c r="A129" s="62">
        <v>120</v>
      </c>
      <c r="B129" s="63" t="s">
        <v>94</v>
      </c>
      <c r="C129" s="64">
        <v>32</v>
      </c>
      <c r="D129" s="64">
        <v>1</v>
      </c>
      <c r="E129" s="65">
        <f>'[120]Лист1'!$C$17</f>
        <v>0.16492464556197628</v>
      </c>
      <c r="F129" s="66">
        <f>'[120]Лист1'!$C$22</f>
        <v>0.000559557862914473</v>
      </c>
      <c r="G129" s="67">
        <v>0</v>
      </c>
      <c r="H129" s="67">
        <v>0</v>
      </c>
      <c r="I129" s="65">
        <f>'[120]Лист1'!$C$93</f>
        <v>2.01991174891708</v>
      </c>
      <c r="J129" s="65">
        <f>'[120]Лист1'!$C$74</f>
        <v>0.0702898316863824</v>
      </c>
      <c r="K129" s="65">
        <f>'[120]Лист1'!$C$60</f>
        <v>0.14834315289907465</v>
      </c>
      <c r="L129" s="68">
        <f t="shared" si="3"/>
        <v>2.404028936927428</v>
      </c>
      <c r="M129" s="58">
        <f t="shared" si="5"/>
        <v>24.542133871070398</v>
      </c>
      <c r="N129" s="70">
        <v>33.695</v>
      </c>
    </row>
    <row r="130" spans="1:14" s="58" customFormat="1" ht="12.75" customHeight="1">
      <c r="A130" s="62">
        <v>121</v>
      </c>
      <c r="B130" s="63" t="s">
        <v>94</v>
      </c>
      <c r="C130" s="64">
        <v>34</v>
      </c>
      <c r="D130" s="64">
        <v>1</v>
      </c>
      <c r="E130" s="65">
        <f>'[121]Лист1'!$C$17</f>
        <v>0.2399734461897048</v>
      </c>
      <c r="F130" s="66">
        <f>'[121]Лист1'!$C$22</f>
        <v>0.0008482578926813741</v>
      </c>
      <c r="G130" s="67">
        <v>0</v>
      </c>
      <c r="H130" s="67">
        <v>0</v>
      </c>
      <c r="I130" s="65">
        <f>'[121]Лист1'!$C$93</f>
        <v>2.0012233028283912</v>
      </c>
      <c r="J130" s="65">
        <f>'[121]Лист1'!$C$74</f>
        <v>0.07103692451353935</v>
      </c>
      <c r="K130" s="65">
        <f>'[121]Лист1'!$C$60</f>
        <v>0.14818544658779723</v>
      </c>
      <c r="L130" s="68">
        <f t="shared" si="3"/>
        <v>2.461267378012114</v>
      </c>
      <c r="M130" s="58">
        <f t="shared" si="5"/>
        <v>23.971389913619376</v>
      </c>
      <c r="N130" s="70">
        <v>32.4711</v>
      </c>
    </row>
    <row r="131" spans="1:14" s="58" customFormat="1" ht="12.75" customHeight="1">
      <c r="A131" s="62">
        <v>122</v>
      </c>
      <c r="B131" s="63" t="s">
        <v>94</v>
      </c>
      <c r="C131" s="64">
        <v>36</v>
      </c>
      <c r="D131" s="64">
        <v>1</v>
      </c>
      <c r="E131" s="65">
        <f>'[122]Лист1'!$C$17</f>
        <v>0.2985834304790804</v>
      </c>
      <c r="F131" s="66">
        <f>'[122]Лист1'!$C$22</f>
        <v>0.001087969421048249</v>
      </c>
      <c r="G131" s="67">
        <v>0</v>
      </c>
      <c r="H131" s="67">
        <v>0</v>
      </c>
      <c r="I131" s="65">
        <f>'[122]Лист1'!$C$93</f>
        <v>1.9309491586354977</v>
      </c>
      <c r="J131" s="65">
        <f>'[122]Лист1'!$C$74</f>
        <v>0.06833358313213542</v>
      </c>
      <c r="K131" s="65">
        <f>'[122]Лист1'!$C$60</f>
        <v>0.14322393171270428</v>
      </c>
      <c r="L131" s="68">
        <f t="shared" si="3"/>
        <v>2.442178073380466</v>
      </c>
      <c r="M131" s="58">
        <f t="shared" si="5"/>
        <v>24.158762476452882</v>
      </c>
      <c r="N131" s="70">
        <v>32.9241</v>
      </c>
    </row>
    <row r="132" spans="1:14" s="58" customFormat="1" ht="12.75" customHeight="1">
      <c r="A132" s="62">
        <v>123</v>
      </c>
      <c r="B132" s="63" t="s">
        <v>94</v>
      </c>
      <c r="C132" s="64">
        <v>38</v>
      </c>
      <c r="D132" s="64">
        <v>1</v>
      </c>
      <c r="E132" s="65">
        <f>'[123]Лист1'!$C$17</f>
        <v>0.26871213147835854</v>
      </c>
      <c r="F132" s="66">
        <f>'[123]Лист1'!$C$22</f>
        <v>0.0009634544424070384</v>
      </c>
      <c r="G132" s="67">
        <v>0</v>
      </c>
      <c r="H132" s="67">
        <v>0</v>
      </c>
      <c r="I132" s="65">
        <f>'[123]Лист1'!$C$93</f>
        <v>1.8065521725068288</v>
      </c>
      <c r="J132" s="65">
        <f>'[123]Лист1'!$C$74</f>
        <v>0.06051300060512165</v>
      </c>
      <c r="K132" s="65">
        <f>'[123]Лист1'!$C$60</f>
        <v>0.13199134493454817</v>
      </c>
      <c r="L132" s="68">
        <f t="shared" si="3"/>
        <v>2.268732103967264</v>
      </c>
      <c r="M132" s="58">
        <f t="shared" si="5"/>
        <v>26.00571477647293</v>
      </c>
      <c r="N132" s="70">
        <v>35.266</v>
      </c>
    </row>
    <row r="133" spans="1:14" s="58" customFormat="1" ht="13.5">
      <c r="A133" s="62">
        <v>124</v>
      </c>
      <c r="B133" s="63" t="s">
        <v>199</v>
      </c>
      <c r="C133" s="64">
        <v>1</v>
      </c>
      <c r="D133" s="64">
        <v>1</v>
      </c>
      <c r="E133" s="65">
        <f>'[124]Лист1'!$C$17</f>
        <v>0.29875879017487206</v>
      </c>
      <c r="F133" s="66">
        <f>'[124]Лист1'!$C$22</f>
        <v>0.0010104704607878</v>
      </c>
      <c r="G133" s="67">
        <v>0</v>
      </c>
      <c r="H133" s="67">
        <v>0</v>
      </c>
      <c r="I133" s="65">
        <f>'[124]Лист1'!$C$93</f>
        <v>1.797685608329997</v>
      </c>
      <c r="J133" s="65">
        <f>'[124]Лист1'!$C$74</f>
        <v>0.08654454540260818</v>
      </c>
      <c r="K133" s="65">
        <f>'[124]Лист1'!$C$60</f>
        <v>0.13822160101741718</v>
      </c>
      <c r="L133" s="68">
        <f t="shared" si="3"/>
        <v>2.3222210153856824</v>
      </c>
      <c r="M133" s="58">
        <f t="shared" si="5"/>
        <v>25.406711768216894</v>
      </c>
      <c r="N133" s="70">
        <v>34.7059</v>
      </c>
    </row>
    <row r="134" spans="1:14" s="58" customFormat="1" ht="13.5">
      <c r="A134" s="62">
        <v>125</v>
      </c>
      <c r="B134" s="63" t="s">
        <v>199</v>
      </c>
      <c r="C134" s="64">
        <v>3</v>
      </c>
      <c r="D134" s="64">
        <v>1</v>
      </c>
      <c r="E134" s="65">
        <f>'[125]Лист1'!$C$17</f>
        <v>0.29843502438000985</v>
      </c>
      <c r="F134" s="66">
        <f>'[125]Лист1'!$C$22</f>
        <v>0.001009164875924515</v>
      </c>
      <c r="G134" s="67">
        <v>0</v>
      </c>
      <c r="H134" s="67">
        <v>0</v>
      </c>
      <c r="I134" s="65">
        <f>'[125]Лист1'!$C$93</f>
        <v>1.7963604260333834</v>
      </c>
      <c r="J134" s="65">
        <f>'[125]Лист1'!$C$74</f>
        <v>0.08643272496563131</v>
      </c>
      <c r="K134" s="65">
        <f>'[125]Лист1'!$C$60</f>
        <v>0.138105427542118</v>
      </c>
      <c r="L134" s="68">
        <f t="shared" si="3"/>
        <v>2.3203427677970674</v>
      </c>
      <c r="M134" s="58">
        <f t="shared" si="5"/>
        <v>25.427277736217643</v>
      </c>
      <c r="N134" s="70">
        <v>34.7059</v>
      </c>
    </row>
    <row r="135" spans="1:13" s="58" customFormat="1" ht="13.5">
      <c r="A135" s="62">
        <v>126</v>
      </c>
      <c r="B135" s="63" t="s">
        <v>179</v>
      </c>
      <c r="C135" s="64">
        <v>42</v>
      </c>
      <c r="D135" s="64">
        <v>1</v>
      </c>
      <c r="E135" s="65">
        <f>'[126]Лист1'!$C$17</f>
        <v>0.2622990739243825</v>
      </c>
      <c r="F135" s="66">
        <f>'[126]Лист1'!$C$22</f>
        <v>0.0014702240935982212</v>
      </c>
      <c r="G135" s="65">
        <f>'[126]Лист1'!$C$33</f>
        <v>0.21050193631911132</v>
      </c>
      <c r="H135" s="73">
        <f>'[126]Лист1'!$C$50</f>
        <v>0.012357892235780212</v>
      </c>
      <c r="I135" s="65">
        <f>'[126]Лист1'!$C$93+'[126]Лист1'!$C$94</f>
        <v>1.332773503239599</v>
      </c>
      <c r="J135" s="65">
        <f>'[126]Лист1'!$C$74</f>
        <v>0.03562315446185762</v>
      </c>
      <c r="K135" s="65">
        <f>'[126]Лист1'!$C$60</f>
        <v>0.0893990340127903</v>
      </c>
      <c r="L135" s="68">
        <f aca="true" t="shared" si="6" ref="L135:L178">E135+F135+I135+J135+K135+G135+H135</f>
        <v>1.9444248182871195</v>
      </c>
      <c r="M135" s="58">
        <f>0.72/1.411</f>
        <v>0.5102763997165131</v>
      </c>
    </row>
    <row r="136" spans="1:13" s="58" customFormat="1" ht="13.5">
      <c r="A136" s="62">
        <v>127</v>
      </c>
      <c r="B136" s="63" t="s">
        <v>178</v>
      </c>
      <c r="C136" s="64" t="s">
        <v>200</v>
      </c>
      <c r="D136" s="64">
        <v>1</v>
      </c>
      <c r="E136" s="65">
        <f>'[127]Лист1'!$C$17</f>
        <v>0.3040927326132444</v>
      </c>
      <c r="F136" s="66">
        <f>'[127]Лист1'!$C$22</f>
        <v>0.00045067432973949404</v>
      </c>
      <c r="G136" s="65">
        <f>'[127]Лист1'!$C$33</f>
        <v>0.3058821690034894</v>
      </c>
      <c r="H136" s="73">
        <f>'[127]Лист1'!$C$50</f>
        <v>0.05162556038859916</v>
      </c>
      <c r="I136" s="65">
        <f>'[127]Лист1'!$C$93+'[127]Лист1'!$C$94</f>
        <v>1.6115540474427996</v>
      </c>
      <c r="J136" s="65">
        <f>'[127]Лист1'!$C$74</f>
        <v>0.05288168206671937</v>
      </c>
      <c r="K136" s="65">
        <f>'[127]Лист1'!$C$60</f>
        <v>0.11264999797861698</v>
      </c>
      <c r="L136" s="68">
        <f t="shared" si="6"/>
        <v>2.439136863823208</v>
      </c>
      <c r="M136" s="58">
        <f>0.72/1.704</f>
        <v>0.4225352112676056</v>
      </c>
    </row>
    <row r="137" spans="1:13" s="58" customFormat="1" ht="12.75" customHeight="1">
      <c r="A137" s="62">
        <v>128</v>
      </c>
      <c r="B137" s="63" t="s">
        <v>201</v>
      </c>
      <c r="C137" s="64">
        <v>6</v>
      </c>
      <c r="D137" s="64">
        <v>1</v>
      </c>
      <c r="E137" s="65">
        <f>'[128]Лист1'!$C$17</f>
        <v>0.36880993196124556</v>
      </c>
      <c r="F137" s="66">
        <f>'[128]Лист1'!$C$22</f>
        <v>0.0005525915618345115</v>
      </c>
      <c r="G137" s="65">
        <f>'[128]Лист1'!$C$33</f>
        <v>0.26496482713045344</v>
      </c>
      <c r="H137" s="66">
        <f>'[128]Лист1'!$C$50</f>
        <v>0.015169357093360621</v>
      </c>
      <c r="I137" s="65">
        <f>'[128]Лист1'!$C$93+'[128]Лист1'!$C$94</f>
        <v>1.3676692889012556</v>
      </c>
      <c r="J137" s="65">
        <f>'[128]Лист1'!$C$74</f>
        <v>0.1009234378723904</v>
      </c>
      <c r="K137" s="65">
        <f>'[128]Лист1'!$C$60</f>
        <v>0.1040196514775812</v>
      </c>
      <c r="L137" s="68">
        <f t="shared" si="6"/>
        <v>2.222109085998121</v>
      </c>
      <c r="M137" s="58">
        <f>0.72/1.607</f>
        <v>0.44803982576228996</v>
      </c>
    </row>
    <row r="138" spans="1:14" s="58" customFormat="1" ht="12.75" customHeight="1">
      <c r="A138" s="62">
        <v>129</v>
      </c>
      <c r="B138" s="63" t="s">
        <v>94</v>
      </c>
      <c r="C138" s="64">
        <v>21</v>
      </c>
      <c r="D138" s="64">
        <v>1</v>
      </c>
      <c r="E138" s="65">
        <f>'[129]Лист1'!$C$17</f>
        <v>0.19748154350667466</v>
      </c>
      <c r="F138" s="66">
        <f>'[129]Лист1'!$C$22</f>
        <v>0.0008240448440938334</v>
      </c>
      <c r="G138" s="65">
        <f>'[129]Лист1'!$C$33</f>
        <v>0.38670752979610895</v>
      </c>
      <c r="H138" s="66">
        <f>'[129]Лист1'!$C$50</f>
        <v>0.016939801892702402</v>
      </c>
      <c r="I138" s="65">
        <f>'[129]Лист1'!$C$93</f>
        <v>1.6905859705322879</v>
      </c>
      <c r="J138" s="65">
        <f>'[129]Лист1'!$C$74</f>
        <v>0.07797145083971786</v>
      </c>
      <c r="K138" s="65">
        <f>'[129]Лист1'!$C$60</f>
        <v>0.10356817175089669</v>
      </c>
      <c r="L138" s="68">
        <f t="shared" si="6"/>
        <v>2.4740785131624823</v>
      </c>
      <c r="M138" s="58">
        <f>0.7/L138%</f>
        <v>28.293362408504464</v>
      </c>
      <c r="N138" s="58">
        <v>38.2013</v>
      </c>
    </row>
    <row r="139" spans="1:13" s="58" customFormat="1" ht="12.75" customHeight="1">
      <c r="A139" s="62">
        <v>130</v>
      </c>
      <c r="B139" s="63" t="s">
        <v>176</v>
      </c>
      <c r="C139" s="64">
        <v>36</v>
      </c>
      <c r="D139" s="64">
        <v>1</v>
      </c>
      <c r="E139" s="65">
        <f>'[130]Лист1'!$C$17</f>
        <v>0.19880808489777477</v>
      </c>
      <c r="F139" s="66">
        <f>'[130]Лист1'!$C$22</f>
        <v>0.0003150169578483227</v>
      </c>
      <c r="G139" s="65">
        <f>'[130]Лист1'!$C$33</f>
        <v>0.6239464601455476</v>
      </c>
      <c r="H139" s="67"/>
      <c r="I139" s="65">
        <f>'[130]Лист1'!$C$93+'[130]Лист1'!$C$94</f>
        <v>1.0379805357107235</v>
      </c>
      <c r="J139" s="65">
        <f>'[130]Лист1'!$C$74</f>
        <v>0.059442227330798264</v>
      </c>
      <c r="K139" s="65">
        <f>'[130]Лист1'!$C$60</f>
        <v>0.06653966211452196</v>
      </c>
      <c r="L139" s="68">
        <f t="shared" si="6"/>
        <v>1.9870319871572144</v>
      </c>
      <c r="M139" s="58">
        <f>0.78/1.55</f>
        <v>0.5032258064516129</v>
      </c>
    </row>
    <row r="140" spans="1:13" s="58" customFormat="1" ht="12.75" customHeight="1">
      <c r="A140" s="62">
        <v>131</v>
      </c>
      <c r="B140" s="63" t="s">
        <v>175</v>
      </c>
      <c r="C140" s="64">
        <v>38</v>
      </c>
      <c r="D140" s="64">
        <v>1</v>
      </c>
      <c r="E140" s="65">
        <f>'[131]Лист1'!$C$17</f>
        <v>0.38023473268573954</v>
      </c>
      <c r="F140" s="66">
        <f>'[131]Лист1'!$C$22</f>
        <v>0.0006290262215092996</v>
      </c>
      <c r="G140" s="65">
        <f>'[131]Лист1'!$C$33</f>
        <v>0.5911914308973911</v>
      </c>
      <c r="H140" s="67"/>
      <c r="I140" s="65">
        <f>'[131]Лист1'!$C$93+'[131]Лист1'!$C$94</f>
        <v>1.007221866187907</v>
      </c>
      <c r="J140" s="65">
        <f>'[131]Лист1'!$C$74</f>
        <v>0.05411133450477818</v>
      </c>
      <c r="K140" s="65">
        <f>'[131]Лист1'!$C$60</f>
        <v>0.07607548590298271</v>
      </c>
      <c r="L140" s="68">
        <f t="shared" si="6"/>
        <v>2.1094638764003077</v>
      </c>
      <c r="M140" s="58">
        <f>0.78/1.647</f>
        <v>0.47358834244080145</v>
      </c>
    </row>
    <row r="141" spans="1:13" s="58" customFormat="1" ht="12.75" customHeight="1">
      <c r="A141" s="62">
        <v>132</v>
      </c>
      <c r="B141" s="63" t="s">
        <v>176</v>
      </c>
      <c r="C141" s="64">
        <v>40</v>
      </c>
      <c r="D141" s="64">
        <v>1</v>
      </c>
      <c r="E141" s="65">
        <f>'[132]Лист1'!$C$17</f>
        <v>0.19284596322498024</v>
      </c>
      <c r="F141" s="66">
        <f>'[132]Лист1'!$C$22</f>
        <v>0.0003056276660279753</v>
      </c>
      <c r="G141" s="65">
        <f>'[132]Лист1'!$C$33</f>
        <v>0.6292876411543811</v>
      </c>
      <c r="H141" s="67">
        <v>0</v>
      </c>
      <c r="I141" s="65">
        <f>'[132]Лист1'!$C$93+'[132]Лист1'!$C$94</f>
        <v>1.041795049078821</v>
      </c>
      <c r="J141" s="65">
        <f>'[132]Лист1'!$C$74</f>
        <v>0.0551787754405688</v>
      </c>
      <c r="K141" s="65">
        <f>'[132]Лист1'!$C$60</f>
        <v>0.07791993937015382</v>
      </c>
      <c r="L141" s="68">
        <f t="shared" si="6"/>
        <v>1.9973329959349329</v>
      </c>
      <c r="M141" s="74">
        <f>0.78/1.56</f>
        <v>0.5</v>
      </c>
    </row>
    <row r="142" spans="1:13" s="58" customFormat="1" ht="13.5">
      <c r="A142" s="62">
        <v>133</v>
      </c>
      <c r="B142" s="63" t="s">
        <v>190</v>
      </c>
      <c r="C142" s="64" t="s">
        <v>154</v>
      </c>
      <c r="D142" s="64">
        <v>1</v>
      </c>
      <c r="E142" s="65">
        <f>'[133]Лист1'!$C$17</f>
        <v>0.3814504450653263</v>
      </c>
      <c r="F142" s="66">
        <f>'[133]Лист1'!$C$22</f>
        <v>0.0006307444433216947</v>
      </c>
      <c r="G142" s="65">
        <f>'[133]Лист1'!$C$33</f>
        <v>0.5882456821777593</v>
      </c>
      <c r="H142" s="67">
        <v>0</v>
      </c>
      <c r="I142" s="65">
        <f>'[133]Лист1'!$C$93+'[133]Лист1'!$C$94</f>
        <v>1.0051363614237034</v>
      </c>
      <c r="J142" s="65">
        <f>'[133]Лист1'!$C$74</f>
        <v>0.053817031237364886</v>
      </c>
      <c r="K142" s="65">
        <f>'[133]Лист1'!$C$60</f>
        <v>0.07585848805522034</v>
      </c>
      <c r="L142" s="68">
        <f t="shared" si="6"/>
        <v>2.105138752402696</v>
      </c>
      <c r="M142" s="58">
        <f>0.78/1.65</f>
        <v>0.4727272727272728</v>
      </c>
    </row>
    <row r="143" spans="1:14" s="58" customFormat="1" ht="12.75" customHeight="1">
      <c r="A143" s="62">
        <v>134</v>
      </c>
      <c r="B143" s="63" t="s">
        <v>94</v>
      </c>
      <c r="C143" s="64">
        <v>27</v>
      </c>
      <c r="D143" s="64">
        <v>1</v>
      </c>
      <c r="E143" s="65">
        <f>'[134]Лист1'!$C$17</f>
        <v>0.3991639252980328</v>
      </c>
      <c r="F143" s="66">
        <f>'[134]Лист1'!$C$22</f>
        <v>0.0017261040634764834</v>
      </c>
      <c r="G143" s="65">
        <f>'[134]Лист1'!$C$33</f>
        <v>0.2875600740695572</v>
      </c>
      <c r="H143" s="66">
        <f>'[134]Лист1'!$C$50</f>
        <v>0.007746760603600185</v>
      </c>
      <c r="I143" s="65">
        <f>'[134]Лист1'!$C$93</f>
        <v>1.2311954258340287</v>
      </c>
      <c r="J143" s="65">
        <f>'[134]Лист1'!$C$74</f>
        <v>0.08543244934059659</v>
      </c>
      <c r="K143" s="65">
        <f>'[134]Лист1'!$C$60</f>
        <v>0.08739951388795027</v>
      </c>
      <c r="L143" s="68">
        <f t="shared" si="6"/>
        <v>2.100224253097242</v>
      </c>
      <c r="M143" s="58">
        <f aca="true" t="shared" si="7" ref="M143:M149">0.8/L143%</f>
        <v>38.091170446214214</v>
      </c>
      <c r="N143" s="70">
        <v>49.8132</v>
      </c>
    </row>
    <row r="144" spans="1:14" s="58" customFormat="1" ht="12.75" customHeight="1">
      <c r="A144" s="62">
        <v>135</v>
      </c>
      <c r="B144" s="63" t="s">
        <v>94</v>
      </c>
      <c r="C144" s="64">
        <v>29</v>
      </c>
      <c r="D144" s="64">
        <v>1</v>
      </c>
      <c r="E144" s="65">
        <f>'[135]Лист1'!$C$17</f>
        <v>0.3974744900597528</v>
      </c>
      <c r="F144" s="66">
        <f>'[135]Лист1'!$C$22</f>
        <v>0.0017121851198395749</v>
      </c>
      <c r="G144" s="65">
        <f>'[135]Лист1'!$C$33</f>
        <v>0.2863302537307061</v>
      </c>
      <c r="H144" s="67">
        <v>0</v>
      </c>
      <c r="I144" s="65">
        <f>'[135]Лист1'!$C$93</f>
        <v>1.2772008017286307</v>
      </c>
      <c r="J144" s="65">
        <f>'[135]Лист1'!$C$74</f>
        <v>0.08474353986387603</v>
      </c>
      <c r="K144" s="65">
        <f>'[135]Лист1'!$C$60</f>
        <v>0.08708308501472443</v>
      </c>
      <c r="L144" s="68">
        <f t="shared" si="6"/>
        <v>2.1345443555175296</v>
      </c>
      <c r="M144" s="58">
        <f t="shared" si="7"/>
        <v>37.47872457801593</v>
      </c>
      <c r="N144" s="70">
        <v>50.1567</v>
      </c>
    </row>
    <row r="145" spans="1:14" s="58" customFormat="1" ht="12.75" customHeight="1">
      <c r="A145" s="62">
        <v>136</v>
      </c>
      <c r="B145" s="63" t="s">
        <v>94</v>
      </c>
      <c r="C145" s="64">
        <v>33</v>
      </c>
      <c r="D145" s="64">
        <v>1</v>
      </c>
      <c r="E145" s="65">
        <f>'[136]Лист1'!$C$17</f>
        <v>0.3185760164706595</v>
      </c>
      <c r="F145" s="66">
        <f>'[136]Лист1'!$C$22</f>
        <v>0.001336338225763068</v>
      </c>
      <c r="G145" s="65">
        <f>'[136]Лист1'!$C$33</f>
        <v>0.2940805402340684</v>
      </c>
      <c r="H145" s="67">
        <v>0</v>
      </c>
      <c r="I145" s="65">
        <f>'[136]Лист1'!$C$93</f>
        <v>1.2448060203948694</v>
      </c>
      <c r="J145" s="65">
        <f>'[136]Лист1'!$C$74</f>
        <v>0.08478103259876814</v>
      </c>
      <c r="K145" s="65">
        <f>'[136]Лист1'!$C$60</f>
        <v>0.08777954528650907</v>
      </c>
      <c r="L145" s="68">
        <f t="shared" si="6"/>
        <v>2.0313594932106374</v>
      </c>
      <c r="M145" s="58">
        <f t="shared" si="7"/>
        <v>39.38249249696178</v>
      </c>
      <c r="N145" s="70">
        <v>51.5796</v>
      </c>
    </row>
    <row r="146" spans="1:14" s="58" customFormat="1" ht="12.75" customHeight="1">
      <c r="A146" s="62">
        <v>137</v>
      </c>
      <c r="B146" s="63" t="s">
        <v>94</v>
      </c>
      <c r="C146" s="64">
        <v>35</v>
      </c>
      <c r="D146" s="64">
        <v>1</v>
      </c>
      <c r="E146" s="65">
        <f>'[137]Лист1'!$C$17</f>
        <v>0.3578767204048906</v>
      </c>
      <c r="F146" s="66">
        <f>'[137]Лист1'!$C$22</f>
        <v>0.0015205188298155392</v>
      </c>
      <c r="G146" s="65">
        <f>'[137]Лист1'!$C$33</f>
        <v>0.2884506570313481</v>
      </c>
      <c r="H146" s="67">
        <v>0</v>
      </c>
      <c r="I146" s="65">
        <f>'[137]Лист1'!$C$93</f>
        <v>1.064229837282683</v>
      </c>
      <c r="J146" s="65">
        <f>'[137]Лист1'!$C$74</f>
        <v>0.08421631862662832</v>
      </c>
      <c r="K146" s="65">
        <f>'[137]Лист1'!$C$60</f>
        <v>0.0871144741343719</v>
      </c>
      <c r="L146" s="68">
        <f t="shared" si="6"/>
        <v>1.8834085263097373</v>
      </c>
      <c r="M146" s="58">
        <f t="shared" si="7"/>
        <v>42.476180224557154</v>
      </c>
      <c r="N146" s="70">
        <v>54.7945</v>
      </c>
    </row>
    <row r="147" spans="1:14" s="58" customFormat="1" ht="12.75" customHeight="1">
      <c r="A147" s="62">
        <v>138</v>
      </c>
      <c r="B147" s="63" t="s">
        <v>202</v>
      </c>
      <c r="C147" s="64">
        <v>2</v>
      </c>
      <c r="D147" s="64">
        <v>1</v>
      </c>
      <c r="E147" s="65">
        <f>'[138]Лист1'!$C$17</f>
        <v>0.36060080991320825</v>
      </c>
      <c r="F147" s="66">
        <f>'[138]Лист1'!$C$22</f>
        <v>0.0015349591051356088</v>
      </c>
      <c r="G147" s="65">
        <f>'[138]Лист1'!$C$33</f>
        <v>0.2906524682808813</v>
      </c>
      <c r="H147" s="67">
        <v>0</v>
      </c>
      <c r="I147" s="65">
        <f>'[138]Лист1'!$C$93</f>
        <v>1.2397914333757405</v>
      </c>
      <c r="J147" s="65">
        <f>'[138]Лист1'!$C$74</f>
        <v>0.08501611590869076</v>
      </c>
      <c r="K147" s="65">
        <f>'[138]Лист1'!$C$60</f>
        <v>0.08754626408751735</v>
      </c>
      <c r="L147" s="68">
        <f t="shared" si="6"/>
        <v>2.0651420506711737</v>
      </c>
      <c r="M147" s="58">
        <f t="shared" si="7"/>
        <v>38.73825530500427</v>
      </c>
      <c r="N147" s="70">
        <v>50.8259</v>
      </c>
    </row>
    <row r="148" spans="1:14" s="58" customFormat="1" ht="12.75" customHeight="1">
      <c r="A148" s="62">
        <v>139</v>
      </c>
      <c r="B148" s="63" t="s">
        <v>43</v>
      </c>
      <c r="C148" s="64">
        <v>13</v>
      </c>
      <c r="D148" s="64">
        <v>1</v>
      </c>
      <c r="E148" s="65">
        <f>'[139]Лист1'!$C$17</f>
        <v>0.39740905176251135</v>
      </c>
      <c r="F148" s="66">
        <f>'[139]Лист1'!$C$22</f>
        <v>0.0017157929116803823</v>
      </c>
      <c r="G148" s="65">
        <f>'[139]Лист1'!$C$33</f>
        <v>0.2925143163329257</v>
      </c>
      <c r="H148" s="67">
        <v>0</v>
      </c>
      <c r="I148" s="65">
        <f>'[139]Лист1'!$C$93</f>
        <v>1.2458216240458786</v>
      </c>
      <c r="J148" s="65">
        <f>'[139]Лист1'!$C$74</f>
        <v>0.08676823800543357</v>
      </c>
      <c r="K148" s="65">
        <f>'[139]Лист1'!$C$60</f>
        <v>0.08823940067351131</v>
      </c>
      <c r="L148" s="68">
        <f t="shared" si="6"/>
        <v>2.112468423731941</v>
      </c>
      <c r="M148" s="58">
        <f t="shared" si="7"/>
        <v>37.87038854700131</v>
      </c>
      <c r="N148" s="70">
        <v>49.4438</v>
      </c>
    </row>
    <row r="149" spans="1:14" s="58" customFormat="1" ht="12.75" customHeight="1">
      <c r="A149" s="62">
        <v>140</v>
      </c>
      <c r="B149" s="63" t="s">
        <v>43</v>
      </c>
      <c r="C149" s="64">
        <v>11</v>
      </c>
      <c r="D149" s="64">
        <v>1</v>
      </c>
      <c r="E149" s="65">
        <f>'[140]Лист1'!$C$17</f>
        <v>0.38936149877979376</v>
      </c>
      <c r="F149" s="66">
        <f>'[140]Лист1'!$C$22</f>
        <v>0.0016724620588703361</v>
      </c>
      <c r="G149" s="65">
        <f>'[140]Лист1'!$C$33</f>
        <v>0.28657398577366566</v>
      </c>
      <c r="H149" s="67">
        <v>0</v>
      </c>
      <c r="I149" s="65">
        <f>'[140]Лист1'!$C$93</f>
        <v>1.2334365134806222</v>
      </c>
      <c r="J149" s="65">
        <f>'[140]Лист1'!$C$74</f>
        <v>0.0845769818672331</v>
      </c>
      <c r="K149" s="65">
        <f>'[140]Лист1'!$C$60</f>
        <v>0.08705476804692565</v>
      </c>
      <c r="L149" s="68">
        <f t="shared" si="6"/>
        <v>2.0826762100071106</v>
      </c>
      <c r="M149" s="58">
        <f t="shared" si="7"/>
        <v>38.412115918742295</v>
      </c>
      <c r="N149" s="70">
        <v>50.1567</v>
      </c>
    </row>
    <row r="150" spans="1:13" s="58" customFormat="1" ht="12.75" customHeight="1">
      <c r="A150" s="62">
        <v>141</v>
      </c>
      <c r="B150" s="63" t="s">
        <v>176</v>
      </c>
      <c r="C150" s="64">
        <v>29</v>
      </c>
      <c r="D150" s="64">
        <v>1</v>
      </c>
      <c r="E150" s="65">
        <f>'[141]Лист1'!$C$17</f>
        <v>0.2734070667290773</v>
      </c>
      <c r="F150" s="66">
        <f>'[141]Лист1'!$C$22</f>
        <v>0.00041533252268183415</v>
      </c>
      <c r="G150" s="65">
        <f>'[141]Лист1'!$C$33</f>
        <v>0.4172376199322641</v>
      </c>
      <c r="H150" s="73">
        <f>'[141]Лист1'!$C$50</f>
        <v>0.004405934690206413</v>
      </c>
      <c r="I150" s="65">
        <f>'[141]Лист1'!$C$93+'[141]Лист1'!$C$94</f>
        <v>1.1623021896384582</v>
      </c>
      <c r="J150" s="65">
        <f>'[141]Лист1'!$C$74</f>
        <v>0.05471109497515101</v>
      </c>
      <c r="K150" s="65">
        <f>'[141]Лист1'!$C$60</f>
        <v>0.07579716054649874</v>
      </c>
      <c r="L150" s="68">
        <f t="shared" si="6"/>
        <v>1.9882763990343375</v>
      </c>
      <c r="M150" s="58">
        <f>0.78/1.54</f>
        <v>0.5064935064935066</v>
      </c>
    </row>
    <row r="151" spans="1:13" s="58" customFormat="1" ht="12.75" customHeight="1">
      <c r="A151" s="62">
        <v>142</v>
      </c>
      <c r="B151" s="63" t="s">
        <v>176</v>
      </c>
      <c r="C151" s="64">
        <v>31</v>
      </c>
      <c r="D151" s="64">
        <v>1</v>
      </c>
      <c r="E151" s="65">
        <f>'[142]Лист1'!$C$17</f>
        <v>0.45677217528890746</v>
      </c>
      <c r="F151" s="66">
        <f>'[142]Лист1'!$C$22</f>
        <v>0.0007048317685194047</v>
      </c>
      <c r="G151" s="65">
        <f>'[142]Лист1'!$C$33</f>
        <v>0.27695929954979015</v>
      </c>
      <c r="H151" s="73">
        <f>'[142]Лист1'!$C$50</f>
        <v>0.008346762372145962</v>
      </c>
      <c r="I151" s="65">
        <f>'[142]Лист1'!$C$93+'[142]Лист1'!$C$94</f>
        <v>0.9787923502296076</v>
      </c>
      <c r="J151" s="65">
        <f>'[142]Лист1'!$C$74</f>
        <v>0.030888712297464482</v>
      </c>
      <c r="K151" s="65">
        <f>'[142]Лист1'!$C$60</f>
        <v>0.06852667286506021</v>
      </c>
      <c r="L151" s="68">
        <f t="shared" si="6"/>
        <v>1.8209908043714955</v>
      </c>
      <c r="M151" s="58">
        <f>0.78/1.303</f>
        <v>0.5986185725249424</v>
      </c>
    </row>
    <row r="152" spans="1:13" s="58" customFormat="1" ht="12.75" customHeight="1">
      <c r="A152" s="62">
        <v>143</v>
      </c>
      <c r="B152" s="63" t="s">
        <v>176</v>
      </c>
      <c r="C152" s="64">
        <v>42</v>
      </c>
      <c r="D152" s="64">
        <v>1</v>
      </c>
      <c r="E152" s="65">
        <f>'[143]Лист1'!$C$17</f>
        <v>0.2582493613374276</v>
      </c>
      <c r="F152" s="66">
        <f>'[143]Лист1'!$C$22</f>
        <v>0.00037822249104106875</v>
      </c>
      <c r="G152" s="65">
        <f>'[143]Лист1'!$C$33</f>
        <v>0.33655919343687213</v>
      </c>
      <c r="H152" s="73">
        <f>'[143]Лист1'!$C$50</f>
        <v>0.0046435574303975765</v>
      </c>
      <c r="I152" s="65">
        <f>'[143]Лист1'!$C$93+'[143]Лист1'!$C$94</f>
        <v>1.0936475232293847</v>
      </c>
      <c r="J152" s="65">
        <f>'[143]Лист1'!$C$74</f>
        <v>0.037749764321103184</v>
      </c>
      <c r="K152" s="65">
        <f>'[143]Лист1'!$C$60</f>
        <v>0.06493726111967241</v>
      </c>
      <c r="L152" s="68">
        <f t="shared" si="6"/>
        <v>1.7961648833658985</v>
      </c>
      <c r="M152" s="58">
        <f>0.78/1.393</f>
        <v>0.5599425699928212</v>
      </c>
    </row>
    <row r="153" spans="1:13" s="58" customFormat="1" ht="12.75" customHeight="1">
      <c r="A153" s="62">
        <v>144</v>
      </c>
      <c r="B153" s="63" t="s">
        <v>176</v>
      </c>
      <c r="C153" s="64" t="s">
        <v>200</v>
      </c>
      <c r="D153" s="64">
        <v>1</v>
      </c>
      <c r="E153" s="65">
        <f>'[144]Лист1'!$C$17</f>
        <v>0.25202183602956324</v>
      </c>
      <c r="F153" s="66">
        <f>'[144]Лист1'!$C$22</f>
        <v>0.00036839101505860706</v>
      </c>
      <c r="G153" s="65">
        <f>'[144]Лист1'!$C$33</f>
        <v>0.33710906004657365</v>
      </c>
      <c r="H153" s="73">
        <f>'[144]Лист1'!$C$50</f>
        <v>0.004365045282985611</v>
      </c>
      <c r="I153" s="65">
        <f>'[144]Лист1'!$C$93+'[144]Лист1'!$C$94</f>
        <v>1.1033193291064225</v>
      </c>
      <c r="J153" s="65">
        <f>'[144]Лист1'!$C$74</f>
        <v>0.04528731084862865</v>
      </c>
      <c r="K153" s="65">
        <f>'[144]Лист1'!$C$60</f>
        <v>0.0749260428517417</v>
      </c>
      <c r="L153" s="68">
        <f t="shared" si="6"/>
        <v>1.817397015180974</v>
      </c>
      <c r="M153" s="58">
        <f>0.78/1.377</f>
        <v>0.5664488017429194</v>
      </c>
    </row>
    <row r="154" spans="1:13" s="58" customFormat="1" ht="12.75" customHeight="1">
      <c r="A154" s="62">
        <v>145</v>
      </c>
      <c r="B154" s="63" t="s">
        <v>176</v>
      </c>
      <c r="C154" s="64">
        <v>44</v>
      </c>
      <c r="D154" s="64">
        <v>1</v>
      </c>
      <c r="E154" s="65">
        <f>'[145]Лист1'!$C$17</f>
        <v>0.2497014312587654</v>
      </c>
      <c r="F154" s="66">
        <f>'[145]Лист1'!$C$22</f>
        <v>0.00039848119099639384</v>
      </c>
      <c r="G154" s="65">
        <f>'[145]Лист1'!$C$33</f>
        <v>0.5939273971076057</v>
      </c>
      <c r="H154" s="73">
        <f>'[145]Лист1'!$C$50</f>
        <v>0.004614754981630788</v>
      </c>
      <c r="I154" s="65">
        <f>'[145]Лист1'!$C$93+'[145]Лист1'!$C$94</f>
        <v>1.1259552936996786</v>
      </c>
      <c r="J154" s="65">
        <f>'[145]Лист1'!$C$74</f>
        <v>0.03644326029087008</v>
      </c>
      <c r="K154" s="65">
        <f>'[145]Лист1'!$C$60</f>
        <v>0.07857004854024806</v>
      </c>
      <c r="L154" s="68">
        <f t="shared" si="6"/>
        <v>2.089610667069795</v>
      </c>
      <c r="M154" s="58">
        <f>0.78/1.379</f>
        <v>0.5656272661348803</v>
      </c>
    </row>
    <row r="155" spans="1:13" s="58" customFormat="1" ht="12.75" customHeight="1">
      <c r="A155" s="62">
        <v>146</v>
      </c>
      <c r="B155" s="63" t="s">
        <v>176</v>
      </c>
      <c r="C155" s="64">
        <v>48</v>
      </c>
      <c r="D155" s="64">
        <v>1</v>
      </c>
      <c r="E155" s="65">
        <f>'[146]Лист1'!$C$17</f>
        <v>0.40974917104390973</v>
      </c>
      <c r="F155" s="66">
        <f>'[146]Лист1'!$C$22</f>
        <v>0.0006230612456390572</v>
      </c>
      <c r="G155" s="65">
        <f>'[146]Лист1'!$C$33</f>
        <v>0.2854043913993118</v>
      </c>
      <c r="H155" s="73">
        <f>'[146]Лист1'!$C$50</f>
        <v>0.00916929051296798</v>
      </c>
      <c r="I155" s="65">
        <f>'[146]Лист1'!$C$93+'[146]Лист1'!$C$94</f>
        <v>0.996403188436979</v>
      </c>
      <c r="J155" s="65">
        <f>'[146]Лист1'!$C$74</f>
        <v>0.017656189088663225</v>
      </c>
      <c r="K155" s="65">
        <f>'[146]Лист1'!$C$60</f>
        <v>0.06653897719272235</v>
      </c>
      <c r="L155" s="68">
        <f t="shared" si="6"/>
        <v>1.785544268920193</v>
      </c>
      <c r="M155" s="74">
        <f>0.78/1.3</f>
        <v>0.6</v>
      </c>
    </row>
    <row r="156" spans="1:13" s="58" customFormat="1" ht="12.75" customHeight="1">
      <c r="A156" s="62">
        <v>147</v>
      </c>
      <c r="B156" s="63" t="s">
        <v>203</v>
      </c>
      <c r="C156" s="64">
        <v>1</v>
      </c>
      <c r="D156" s="64">
        <v>1</v>
      </c>
      <c r="E156" s="65">
        <f>'[147]Лист1'!$C$17</f>
        <v>0.2681021448383264</v>
      </c>
      <c r="F156" s="66">
        <f>'[147]Лист1'!$C$22</f>
        <v>0.00039550373854328085</v>
      </c>
      <c r="G156" s="65">
        <f>'[147]Лист1'!$C$33</f>
        <v>0.332085670313308</v>
      </c>
      <c r="H156" s="73">
        <f>'[147]Лист1'!$C$50</f>
        <v>0.010076530295798579</v>
      </c>
      <c r="I156" s="65">
        <f>'[147]Лист1'!$C$93+'[147]Лист1'!$C$94</f>
        <v>1.106308308874448</v>
      </c>
      <c r="J156" s="65">
        <f>'[147]Лист1'!$C$74</f>
        <v>0.04643456843304096</v>
      </c>
      <c r="K156" s="65">
        <f>'[147]Лист1'!$C$60</f>
        <v>0.07564386868828393</v>
      </c>
      <c r="L156" s="68">
        <f t="shared" si="6"/>
        <v>1.8390465951817492</v>
      </c>
      <c r="M156" s="58">
        <f>0.78/1.442</f>
        <v>0.5409153952843274</v>
      </c>
    </row>
    <row r="157" spans="1:13" s="58" customFormat="1" ht="12.75" customHeight="1">
      <c r="A157" s="62">
        <v>148</v>
      </c>
      <c r="B157" s="63" t="s">
        <v>204</v>
      </c>
      <c r="C157" s="64">
        <v>12</v>
      </c>
      <c r="D157" s="64">
        <v>1</v>
      </c>
      <c r="E157" s="65">
        <f>'[148]Лист1'!$C$17</f>
        <v>0.18214001350856762</v>
      </c>
      <c r="F157" s="66">
        <f>'[148]Лист1'!$C$22</f>
        <v>0.0002665183607949048</v>
      </c>
      <c r="G157" s="65">
        <f>'[148]Лист1'!$C$33</f>
        <v>0.4087227811535522</v>
      </c>
      <c r="H157" s="73">
        <f>'[148]Лист1'!$C$50</f>
        <v>0.004424669047726629</v>
      </c>
      <c r="I157" s="65">
        <f>'[148]Лист1'!$C$93+'[148]Лист1'!$C$94</f>
        <v>1.11505395348367</v>
      </c>
      <c r="J157" s="65">
        <f>'[148]Лист1'!$C$74</f>
        <v>0.05747320898800959</v>
      </c>
      <c r="K157" s="65">
        <f>'[148]Лист1'!$C$60</f>
        <v>0.07545368586221564</v>
      </c>
      <c r="L157" s="68">
        <f t="shared" si="6"/>
        <v>1.843534830404537</v>
      </c>
      <c r="M157" s="58">
        <f>0.78/1.478</f>
        <v>0.5277401894451962</v>
      </c>
    </row>
    <row r="158" spans="1:13" s="58" customFormat="1" ht="12.75" customHeight="1">
      <c r="A158" s="62">
        <v>149</v>
      </c>
      <c r="B158" s="63" t="s">
        <v>205</v>
      </c>
      <c r="C158" s="64">
        <v>2</v>
      </c>
      <c r="D158" s="64">
        <v>1</v>
      </c>
      <c r="E158" s="65">
        <f>'[149]Лист1'!$C$17</f>
        <v>0.317433356026771</v>
      </c>
      <c r="F158" s="66">
        <f>'[149]Лист1'!$C$22</f>
        <v>0.00046940201992336174</v>
      </c>
      <c r="G158" s="65">
        <f>'[149]Лист1'!$C$33</f>
        <v>0.29277967654709836</v>
      </c>
      <c r="H158" s="73">
        <f>'[149]Лист1'!$C$50</f>
        <v>0.004388712507738004</v>
      </c>
      <c r="I158" s="65">
        <f>'[149]Лист1'!$C$93+'[149]Лист1'!$C$94</f>
        <v>1.0644973189407783</v>
      </c>
      <c r="J158" s="65">
        <f>'[149]Лист1'!$C$74</f>
        <v>0.026862601302751</v>
      </c>
      <c r="K158" s="65">
        <f>'[149]Лист1'!$C$60</f>
        <v>0.04602226707636912</v>
      </c>
      <c r="L158" s="68">
        <f t="shared" si="6"/>
        <v>1.752453334421429</v>
      </c>
      <c r="M158" s="58">
        <f>0.78/1.382</f>
        <v>0.5643994211287989</v>
      </c>
    </row>
    <row r="159" spans="1:13" s="58" customFormat="1" ht="13.5">
      <c r="A159" s="75">
        <v>150</v>
      </c>
      <c r="B159" s="76" t="s">
        <v>179</v>
      </c>
      <c r="C159" s="77">
        <v>53</v>
      </c>
      <c r="D159" s="64">
        <v>1</v>
      </c>
      <c r="E159" s="78">
        <f>'[150]Лист1'!$C$17</f>
        <v>0.39201677181752864</v>
      </c>
      <c r="F159" s="79">
        <f>'[150]Лист1'!$C$22</f>
        <v>0.0005794110913473808</v>
      </c>
      <c r="G159" s="78">
        <f>'[150]Лист1'!$C$33</f>
        <v>0.21979761696335096</v>
      </c>
      <c r="H159" s="80">
        <f>'[150]Лист1'!$C$50</f>
        <v>0.0044096214838081115</v>
      </c>
      <c r="I159" s="78">
        <f>'[150]Лист1'!$C$93+'[150]Лист1'!$C$94</f>
        <v>0.9880005974797453</v>
      </c>
      <c r="J159" s="78">
        <f>'[150]Лист1'!$C$74</f>
        <v>0.019560902062320758</v>
      </c>
      <c r="K159" s="78">
        <f>'[150]Лист1'!$C$60</f>
        <v>0.07079113912274336</v>
      </c>
      <c r="L159" s="68">
        <f t="shared" si="6"/>
        <v>1.6951560600208446</v>
      </c>
      <c r="M159" s="58">
        <f>0.78/1.185</f>
        <v>0.6582278481012658</v>
      </c>
    </row>
    <row r="160" spans="1:13" s="58" customFormat="1" ht="13.5">
      <c r="A160" s="62">
        <v>151</v>
      </c>
      <c r="B160" s="63" t="s">
        <v>206</v>
      </c>
      <c r="C160" s="64" t="s">
        <v>207</v>
      </c>
      <c r="D160" s="64">
        <v>1</v>
      </c>
      <c r="E160" s="65">
        <f>'[151]Лист1'!$C$17</f>
        <v>0.30627068425566145</v>
      </c>
      <c r="F160" s="66">
        <f>'[151]Лист1'!$C$22</f>
        <v>0.00045197140764162007</v>
      </c>
      <c r="G160" s="65">
        <f>'[151]Лист1'!$C$33</f>
        <v>0.2999315249712454</v>
      </c>
      <c r="H160" s="73">
        <f>'[151]Лист1'!$C$50</f>
        <v>0.005054051263524627</v>
      </c>
      <c r="I160" s="65">
        <f>'[151]Лист1'!$C$93+'[151]Лист1'!$C$94</f>
        <v>0.9620711752574446</v>
      </c>
      <c r="J160" s="65">
        <f>'[151]Лист1'!$C$74</f>
        <v>0.030240659008484494</v>
      </c>
      <c r="K160" s="65">
        <f>'[151]Лист1'!$C$60</f>
        <v>0.07431721684404934</v>
      </c>
      <c r="L160" s="68">
        <f t="shared" si="6"/>
        <v>1.6783372830080514</v>
      </c>
      <c r="M160" s="58">
        <f>0.78/1.448</f>
        <v>0.5386740331491713</v>
      </c>
    </row>
    <row r="161" spans="1:13" s="58" customFormat="1" ht="13.5">
      <c r="A161" s="62">
        <v>152</v>
      </c>
      <c r="B161" s="63" t="s">
        <v>206</v>
      </c>
      <c r="C161" s="64">
        <v>224</v>
      </c>
      <c r="D161" s="64">
        <v>1</v>
      </c>
      <c r="E161" s="65">
        <f>'[152]Лист1'!$C$17</f>
        <v>0.30174312467369685</v>
      </c>
      <c r="F161" s="66">
        <f>'[152]Лист1'!$C$22</f>
        <v>0.00044197448999116736</v>
      </c>
      <c r="G161" s="65">
        <f>'[152]Лист1'!$C$33</f>
        <v>0.2934948181843552</v>
      </c>
      <c r="H161" s="73">
        <f>'[152]Лист1'!$C$50</f>
        <v>0.005501220401430645</v>
      </c>
      <c r="I161" s="65">
        <f>'[152]Лист1'!$C$93+'[152]Лист1'!$C$94</f>
        <v>1.063803421198552</v>
      </c>
      <c r="J161" s="65">
        <f>'[152]Лист1'!$C$74</f>
        <v>0.02765347730457057</v>
      </c>
      <c r="K161" s="65">
        <f>'[152]Лист1'!$C$60</f>
        <v>0.07750869450437613</v>
      </c>
      <c r="L161" s="68">
        <f t="shared" si="6"/>
        <v>1.7701467307569727</v>
      </c>
      <c r="M161" s="58">
        <f>0.78/1.49</f>
        <v>0.5234899328859061</v>
      </c>
    </row>
    <row r="162" spans="1:14" s="58" customFormat="1" ht="13.5">
      <c r="A162" s="62">
        <v>153</v>
      </c>
      <c r="B162" s="63" t="s">
        <v>67</v>
      </c>
      <c r="C162" s="64" t="s">
        <v>208</v>
      </c>
      <c r="D162" s="64">
        <v>1</v>
      </c>
      <c r="E162" s="65">
        <f>'[153]Лист1'!$C$17</f>
        <v>0.24947497491299148</v>
      </c>
      <c r="F162" s="66">
        <f>'[153]Лист1'!$C$22</f>
        <v>0.0010212291418957012</v>
      </c>
      <c r="G162" s="65">
        <f>'[153]Лист1'!$C$33</f>
        <v>0.29990533720155327</v>
      </c>
      <c r="H162" s="73">
        <f>'[153]Лист1'!$C$50</f>
        <v>0.005845322294054768</v>
      </c>
      <c r="I162" s="65">
        <f>'[153]Лист1'!$C$93</f>
        <v>1.0158169483761628</v>
      </c>
      <c r="J162" s="65">
        <f>'[153]Лист1'!$C$74</f>
        <v>0.05892446483398296</v>
      </c>
      <c r="K162" s="65">
        <f>'[153]Лист1'!$C$60</f>
        <v>0.08818507821668442</v>
      </c>
      <c r="L162" s="68">
        <f t="shared" si="6"/>
        <v>1.7191733549773254</v>
      </c>
      <c r="M162" s="58">
        <f>0.8/L162%</f>
        <v>46.53399249609423</v>
      </c>
      <c r="N162" s="70">
        <v>59.7327</v>
      </c>
    </row>
    <row r="163" spans="1:14" s="58" customFormat="1" ht="13.5">
      <c r="A163" s="186">
        <v>154</v>
      </c>
      <c r="B163" s="188" t="s">
        <v>67</v>
      </c>
      <c r="C163" s="186" t="s">
        <v>209</v>
      </c>
      <c r="D163" s="64">
        <v>1</v>
      </c>
      <c r="E163" s="65">
        <f>'[154]Лист1'!$C$17</f>
        <v>0.36285706278815316</v>
      </c>
      <c r="F163" s="66">
        <f>'[154]Лист1'!$C$22</f>
        <v>0.0015658001772103928</v>
      </c>
      <c r="G163" s="65">
        <f>'[154]Лист1'!$C$33</f>
        <v>0.3221776440090119</v>
      </c>
      <c r="H163" s="73">
        <f>'[154]Лист1'!$C$50</f>
        <v>0.006274430071110092</v>
      </c>
      <c r="I163" s="65">
        <f>'[154]Лист1'!$C$93</f>
        <v>1.0432125147437958</v>
      </c>
      <c r="J163" s="65">
        <f>'[154]Лист1'!$C$74</f>
        <v>0.06877297400472912</v>
      </c>
      <c r="K163" s="65">
        <f>'[154]Лист1'!$C$60</f>
        <v>0.09349471867774038</v>
      </c>
      <c r="L163" s="68">
        <f t="shared" si="6"/>
        <v>1.898355144471751</v>
      </c>
      <c r="M163" s="58">
        <f>0.96/L163%</f>
        <v>50.57009500017111</v>
      </c>
      <c r="N163" s="70">
        <v>59.3949</v>
      </c>
    </row>
    <row r="164" spans="1:14" s="58" customFormat="1" ht="0.75" customHeight="1">
      <c r="A164" s="187"/>
      <c r="B164" s="189"/>
      <c r="C164" s="187"/>
      <c r="D164" s="62">
        <v>2</v>
      </c>
      <c r="E164" s="65"/>
      <c r="F164" s="66"/>
      <c r="G164" s="65"/>
      <c r="H164" s="73"/>
      <c r="I164" s="65"/>
      <c r="J164" s="65"/>
      <c r="K164" s="65"/>
      <c r="L164" s="68">
        <f t="shared" si="6"/>
        <v>0</v>
      </c>
      <c r="M164" s="58" t="e">
        <f>0.885/L164%</f>
        <v>#DIV/0!</v>
      </c>
      <c r="N164" s="70">
        <v>54.7547</v>
      </c>
    </row>
    <row r="165" spans="1:14" s="58" customFormat="1" ht="13.5">
      <c r="A165" s="186">
        <v>155</v>
      </c>
      <c r="B165" s="188" t="s">
        <v>67</v>
      </c>
      <c r="C165" s="186" t="s">
        <v>210</v>
      </c>
      <c r="D165" s="62">
        <v>1</v>
      </c>
      <c r="E165" s="65">
        <f>'[155]Лист1'!$C$17</f>
        <v>0.3687386698649829</v>
      </c>
      <c r="F165" s="66">
        <f>'[155]Лист1'!$C$22</f>
        <v>0.001593649598824972</v>
      </c>
      <c r="G165" s="65">
        <f>'[155]Лист1'!$C$33</f>
        <v>0.32067821994235296</v>
      </c>
      <c r="H165" s="73">
        <f>'[155]Лист1'!$C$50</f>
        <v>0.006245078702145472</v>
      </c>
      <c r="I165" s="65">
        <f>'[155]Лист1'!$C$93</f>
        <v>1.0409189129758731</v>
      </c>
      <c r="J165" s="65">
        <f>'[155]Лист1'!$C$74</f>
        <v>0.06855789693958349</v>
      </c>
      <c r="K165" s="65">
        <f>'[155]Лист1'!$C$60</f>
        <v>0.09327702814936771</v>
      </c>
      <c r="L165" s="68">
        <f t="shared" si="6"/>
        <v>1.9000094561731307</v>
      </c>
      <c r="M165" s="58">
        <f>0.96/L165%</f>
        <v>50.52606432462533</v>
      </c>
      <c r="N165" s="70">
        <v>58.9934</v>
      </c>
    </row>
    <row r="166" spans="1:14" s="58" customFormat="1" ht="0.75" customHeight="1">
      <c r="A166" s="187"/>
      <c r="B166" s="189"/>
      <c r="C166" s="187"/>
      <c r="D166" s="62">
        <v>2</v>
      </c>
      <c r="E166" s="65"/>
      <c r="F166" s="66"/>
      <c r="G166" s="65"/>
      <c r="H166" s="73"/>
      <c r="I166" s="65"/>
      <c r="J166" s="65"/>
      <c r="K166" s="65"/>
      <c r="L166" s="68">
        <f t="shared" si="6"/>
        <v>0</v>
      </c>
      <c r="M166" s="58" t="e">
        <f>0.885/L166%</f>
        <v>#DIV/0!</v>
      </c>
      <c r="N166" s="70">
        <v>54.3846</v>
      </c>
    </row>
    <row r="167" spans="1:14" s="58" customFormat="1" ht="13.5">
      <c r="A167" s="71">
        <v>156</v>
      </c>
      <c r="B167" s="81" t="s">
        <v>94</v>
      </c>
      <c r="C167" s="71" t="s">
        <v>211</v>
      </c>
      <c r="D167" s="62">
        <v>1</v>
      </c>
      <c r="E167" s="65">
        <f>'[156]Лист1'!$C$17</f>
        <v>0.5657677027717654</v>
      </c>
      <c r="F167" s="66">
        <f>'[156]Лист1'!$C$22</f>
        <v>0.0026084493840311173</v>
      </c>
      <c r="G167" s="65">
        <f>'[156]Лист1'!$C$33</f>
        <v>0.3246474685225502</v>
      </c>
      <c r="H167" s="73">
        <f>'[156]Лист1'!$C$50</f>
        <v>0.006112329248969375</v>
      </c>
      <c r="I167" s="65">
        <f>'[156]Лист1'!$C$93</f>
        <v>1.0440543253337795</v>
      </c>
      <c r="J167" s="65">
        <f>'[156]Лист1'!$C$74</f>
        <v>0.07024700107415949</v>
      </c>
      <c r="K167" s="65">
        <f>'[156]Лист1'!$C$60</f>
        <v>0.0962301983574778</v>
      </c>
      <c r="L167" s="68">
        <f t="shared" si="6"/>
        <v>2.109667474692733</v>
      </c>
      <c r="M167" s="58">
        <f>0.96/L167%</f>
        <v>45.50480165789261</v>
      </c>
      <c r="N167" s="70">
        <v>53.8056</v>
      </c>
    </row>
    <row r="168" spans="1:14" s="58" customFormat="1" ht="13.5">
      <c r="A168" s="71">
        <v>157</v>
      </c>
      <c r="B168" s="81" t="s">
        <v>94</v>
      </c>
      <c r="C168" s="71" t="s">
        <v>212</v>
      </c>
      <c r="D168" s="62">
        <v>1</v>
      </c>
      <c r="E168" s="65">
        <f>'[157]Лист1'!$C$17</f>
        <v>0.38146637521467924</v>
      </c>
      <c r="F168" s="66">
        <f>'[157]Лист1'!$C$22</f>
        <v>0.0018295733136749477</v>
      </c>
      <c r="G168" s="65">
        <f>'[157]Лист1'!$C$33</f>
        <v>0.31310508078664956</v>
      </c>
      <c r="H168" s="73">
        <f>'[157]Лист1'!$C$50</f>
        <v>0.006530251277857319</v>
      </c>
      <c r="I168" s="65">
        <f>'[157]Лист1'!$C$93</f>
        <v>1.3527287199022118</v>
      </c>
      <c r="J168" s="65">
        <f>'[157]Лист1'!$C$74</f>
        <v>0.06988125621184833</v>
      </c>
      <c r="K168" s="65">
        <f>'[157]Лист1'!$C$60</f>
        <v>0.09549663521275016</v>
      </c>
      <c r="L168" s="68">
        <f t="shared" si="6"/>
        <v>2.2210378919196714</v>
      </c>
      <c r="N168" s="70"/>
    </row>
    <row r="169" spans="1:14" s="58" customFormat="1" ht="13.5">
      <c r="A169" s="62">
        <v>158</v>
      </c>
      <c r="B169" s="82" t="s">
        <v>94</v>
      </c>
      <c r="C169" s="62" t="s">
        <v>209</v>
      </c>
      <c r="D169" s="62">
        <v>1</v>
      </c>
      <c r="E169" s="65">
        <f>'[158]Лист1'!$C$17</f>
        <v>0.4097070512701809</v>
      </c>
      <c r="F169" s="66">
        <f>'[158]Лист1'!$C$22</f>
        <v>0.001809352578729404</v>
      </c>
      <c r="G169" s="65">
        <f>'[158]Лист1'!$C$33</f>
        <v>0.34145486119076907</v>
      </c>
      <c r="H169" s="73">
        <f>'[158]Лист1'!$C$50</f>
        <v>0.00713123286988761</v>
      </c>
      <c r="I169" s="65">
        <f>'[158]Лист1'!$C$93</f>
        <v>1.0637813536032088</v>
      </c>
      <c r="J169" s="65">
        <f>'[158]Лист1'!$C$74</f>
        <v>0.06967772208924015</v>
      </c>
      <c r="K169" s="65">
        <f>'[158]Лист1'!$C$60</f>
        <v>0.09775033338035245</v>
      </c>
      <c r="L169" s="68">
        <f t="shared" si="6"/>
        <v>1.9913119069823684</v>
      </c>
      <c r="M169" s="58">
        <f>0.96/L169%</f>
        <v>48.20942397993204</v>
      </c>
      <c r="N169" s="70">
        <v>56.8451</v>
      </c>
    </row>
    <row r="170" spans="1:14" s="58" customFormat="1" ht="12.75" customHeight="1">
      <c r="A170" s="62">
        <v>159</v>
      </c>
      <c r="B170" s="63" t="s">
        <v>94</v>
      </c>
      <c r="C170" s="64" t="s">
        <v>213</v>
      </c>
      <c r="D170" s="64">
        <v>1</v>
      </c>
      <c r="E170" s="65">
        <f>'[159]Лист1'!$C$17</f>
        <v>0.2956148594592025</v>
      </c>
      <c r="F170" s="66">
        <f>'[159]Лист1'!$C$22</f>
        <v>0.0012379410119702098</v>
      </c>
      <c r="G170" s="65">
        <f>'[159]Лист1'!$C$33</f>
        <v>0.31009061160612167</v>
      </c>
      <c r="H170" s="73">
        <f>'[159]Лист1'!$C$50</f>
        <v>0.005739707473481647</v>
      </c>
      <c r="I170" s="65">
        <f>'[159]Лист1'!$C$93</f>
        <v>1.024765860066359</v>
      </c>
      <c r="J170" s="65">
        <f>'[159]Лист1'!$C$74</f>
        <v>0.06425872224494894</v>
      </c>
      <c r="K170" s="65">
        <f>'[159]Лист1'!$C$60</f>
        <v>0.09049922055845554</v>
      </c>
      <c r="L170" s="68">
        <f t="shared" si="6"/>
        <v>1.7922069224205397</v>
      </c>
      <c r="M170" s="58">
        <f aca="true" t="shared" si="8" ref="M170:M175">0.8/L170%</f>
        <v>44.63770282281506</v>
      </c>
      <c r="N170" s="70">
        <v>57.4218</v>
      </c>
    </row>
    <row r="171" spans="1:14" s="58" customFormat="1" ht="12.75" customHeight="1">
      <c r="A171" s="62">
        <v>160</v>
      </c>
      <c r="B171" s="63" t="s">
        <v>94</v>
      </c>
      <c r="C171" s="64">
        <v>37</v>
      </c>
      <c r="D171" s="64">
        <v>1</v>
      </c>
      <c r="E171" s="65">
        <f>'[160]Лист1'!$C$17</f>
        <v>0.3732739072730617</v>
      </c>
      <c r="F171" s="66">
        <f>'[160]Лист1'!$C$22</f>
        <v>0.0016163086530864713</v>
      </c>
      <c r="G171" s="65">
        <f>'[160]Лист1'!$C$33</f>
        <v>0.32024257430052777</v>
      </c>
      <c r="H171" s="73">
        <f>'[160]Лист1'!$C$50</f>
        <v>0.005044563901284559</v>
      </c>
      <c r="I171" s="65">
        <f>'[160]Лист1'!$C$93</f>
        <v>1.012057720247697</v>
      </c>
      <c r="J171" s="65">
        <f>'[160]Лист1'!$C$74</f>
        <v>0.08591452197242672</v>
      </c>
      <c r="K171" s="65">
        <f>'[160]Лист1'!$C$60</f>
        <v>0.09325906608093863</v>
      </c>
      <c r="L171" s="68">
        <f t="shared" si="6"/>
        <v>1.891408662429023</v>
      </c>
      <c r="M171" s="58">
        <f t="shared" si="8"/>
        <v>42.29651771672695</v>
      </c>
      <c r="N171" s="70">
        <v>54.5182</v>
      </c>
    </row>
    <row r="172" spans="1:14" s="58" customFormat="1" ht="12.75" customHeight="1">
      <c r="A172" s="62">
        <v>161</v>
      </c>
      <c r="B172" s="63" t="s">
        <v>94</v>
      </c>
      <c r="C172" s="64">
        <v>48</v>
      </c>
      <c r="D172" s="64">
        <v>1</v>
      </c>
      <c r="E172" s="65">
        <f>'[161]Лист1'!$C$17</f>
        <v>0.3793972740428409</v>
      </c>
      <c r="F172" s="66">
        <f>'[161]Лист1'!$C$22</f>
        <v>0.0016475341936722284</v>
      </c>
      <c r="G172" s="65">
        <f>'[161]Лист1'!$C$33</f>
        <v>0.32116670682428367</v>
      </c>
      <c r="H172" s="73">
        <f>'[161]Лист1'!$C$50</f>
        <v>0.006052607521892773</v>
      </c>
      <c r="I172" s="65">
        <f>'[161]Лист1'!$C$93</f>
        <v>1.0380021195411189</v>
      </c>
      <c r="J172" s="65">
        <f>'[161]Лист1'!$C$74</f>
        <v>0.08640665109360003</v>
      </c>
      <c r="K172" s="65">
        <f>'[161]Лист1'!$C$60</f>
        <v>0.09351480988312283</v>
      </c>
      <c r="L172" s="68">
        <f t="shared" si="6"/>
        <v>1.9261877031005314</v>
      </c>
      <c r="M172" s="58">
        <f t="shared" si="8"/>
        <v>41.53281628328652</v>
      </c>
      <c r="N172" s="70">
        <v>53.5655</v>
      </c>
    </row>
    <row r="173" spans="1:14" s="58" customFormat="1" ht="12.75" customHeight="1">
      <c r="A173" s="62">
        <v>162</v>
      </c>
      <c r="B173" s="63" t="s">
        <v>94</v>
      </c>
      <c r="C173" s="64">
        <v>50</v>
      </c>
      <c r="D173" s="64">
        <v>1</v>
      </c>
      <c r="E173" s="65">
        <f>'[162]Лист1'!$C$17</f>
        <v>0.36196763096041706</v>
      </c>
      <c r="F173" s="66">
        <f>'[162]Лист1'!$C$22</f>
        <v>0.001563520759214982</v>
      </c>
      <c r="G173" s="65">
        <f>'[162]Лист1'!$C$33</f>
        <v>0.3236549476064033</v>
      </c>
      <c r="H173" s="73">
        <f>'[162]Лист1'!$C$50</f>
        <v>0.005991449861562046</v>
      </c>
      <c r="I173" s="65">
        <f>'[162]Лист1'!$C$93</f>
        <v>1.0414506137606667</v>
      </c>
      <c r="J173" s="65">
        <f>'[162]Лист1'!$C$74</f>
        <v>0.08662022408360617</v>
      </c>
      <c r="K173" s="65">
        <f>'[162]Лист1'!$C$60</f>
        <v>0.09378892487028055</v>
      </c>
      <c r="L173" s="68">
        <f t="shared" si="6"/>
        <v>1.9150373119021509</v>
      </c>
      <c r="M173" s="58">
        <f t="shared" si="8"/>
        <v>41.77464298099671</v>
      </c>
      <c r="N173" s="70">
        <v>53.8938</v>
      </c>
    </row>
    <row r="174" spans="1:14" s="58" customFormat="1" ht="12.75" customHeight="1">
      <c r="A174" s="62">
        <v>163</v>
      </c>
      <c r="B174" s="63" t="s">
        <v>94</v>
      </c>
      <c r="C174" s="64">
        <v>52</v>
      </c>
      <c r="D174" s="64">
        <v>1</v>
      </c>
      <c r="E174" s="65">
        <f>'[163]Лист1'!$C$17</f>
        <v>0.3231913946846247</v>
      </c>
      <c r="F174" s="66">
        <f>'[163]Лист1'!$C$22</f>
        <v>0.0013555267311487007</v>
      </c>
      <c r="G174" s="65">
        <f>'[163]Лист1'!$C$33</f>
        <v>0.28487385162294154</v>
      </c>
      <c r="H174" s="73">
        <f>'[163]Лист1'!$C$50</f>
        <v>0.006031374925428745</v>
      </c>
      <c r="I174" s="65">
        <f>'[163]Лист1'!$C$93</f>
        <v>1.00960989565523</v>
      </c>
      <c r="J174" s="65">
        <f>'[163]Лист1'!$C$74</f>
        <v>0.07166533751612982</v>
      </c>
      <c r="K174" s="65">
        <f>'[163]Лист1'!$C$60</f>
        <v>0.08618640808648277</v>
      </c>
      <c r="L174" s="68">
        <f t="shared" si="6"/>
        <v>1.7829137892219864</v>
      </c>
      <c r="M174" s="58">
        <f t="shared" si="8"/>
        <v>44.870369214492285</v>
      </c>
      <c r="N174" s="70">
        <v>57.6203</v>
      </c>
    </row>
    <row r="175" spans="1:14" s="58" customFormat="1" ht="12.75" customHeight="1">
      <c r="A175" s="62">
        <v>164</v>
      </c>
      <c r="B175" s="63" t="s">
        <v>214</v>
      </c>
      <c r="C175" s="64">
        <v>9</v>
      </c>
      <c r="D175" s="64">
        <v>1</v>
      </c>
      <c r="E175" s="65">
        <f>'[164]Лист1'!$C$17</f>
        <v>0.34917341060730817</v>
      </c>
      <c r="F175" s="66">
        <f>'[164]Лист1'!$C$22</f>
        <v>0.0015141633029997772</v>
      </c>
      <c r="G175" s="65">
        <f>'[164]Лист1'!$C$33</f>
        <v>0.3500252150304797</v>
      </c>
      <c r="H175" s="73">
        <f>'[164]Лист1'!$C$50</f>
        <v>0.006094227395452134</v>
      </c>
      <c r="I175" s="65">
        <f>'[164]Лист1'!$C$93</f>
        <v>1.0500829679393533</v>
      </c>
      <c r="J175" s="65">
        <f>'[164]Лист1'!$C$74</f>
        <v>0.06977189398285856</v>
      </c>
      <c r="K175" s="65">
        <f>'[164]Лист1'!$C$60</f>
        <v>0.09862120400374995</v>
      </c>
      <c r="L175" s="68">
        <f t="shared" si="6"/>
        <v>1.9252830822622016</v>
      </c>
      <c r="M175" s="58">
        <f t="shared" si="8"/>
        <v>41.55233105045532</v>
      </c>
      <c r="N175" s="70">
        <v>53.6769</v>
      </c>
    </row>
    <row r="176" spans="1:14" s="58" customFormat="1" ht="12.75" customHeight="1">
      <c r="A176" s="62">
        <v>165</v>
      </c>
      <c r="B176" s="63" t="s">
        <v>195</v>
      </c>
      <c r="C176" s="64" t="s">
        <v>215</v>
      </c>
      <c r="D176" s="64">
        <v>1</v>
      </c>
      <c r="E176" s="65">
        <f>'[165]Лист1'!$C$17</f>
        <v>0.4006702965645231</v>
      </c>
      <c r="F176" s="66">
        <f>'[165]Лист1'!$C$22</f>
        <v>0.0017521738946884547</v>
      </c>
      <c r="G176" s="65">
        <f>'[165]Лист1'!$C$33</f>
        <v>0.32000232537541157</v>
      </c>
      <c r="H176" s="73">
        <f>'[165]Лист1'!$C$50</f>
        <v>0.006092309809771082</v>
      </c>
      <c r="I176" s="65">
        <f>'[165]Лист1'!$C$93</f>
        <v>1.0336649114698302</v>
      </c>
      <c r="J176" s="65">
        <f>'[165]Лист1'!$C$74</f>
        <v>0.08669300893875083</v>
      </c>
      <c r="K176" s="65">
        <f>'[165]Лист1'!$C$60</f>
        <v>0.09353127825728383</v>
      </c>
      <c r="L176" s="68">
        <f t="shared" si="6"/>
        <v>1.9424063043102593</v>
      </c>
      <c r="N176" s="70"/>
    </row>
    <row r="177" spans="1:14" s="58" customFormat="1" ht="12.75" customHeight="1">
      <c r="A177" s="62">
        <v>166</v>
      </c>
      <c r="B177" s="63" t="s">
        <v>43</v>
      </c>
      <c r="C177" s="64">
        <v>4</v>
      </c>
      <c r="D177" s="64">
        <v>1</v>
      </c>
      <c r="E177" s="65">
        <f>'[166]Лист1'!$C$17</f>
        <v>0.3786660745786784</v>
      </c>
      <c r="F177" s="66">
        <f>'[166]Лист1'!$C$22</f>
        <v>0.0016513276869997032</v>
      </c>
      <c r="G177" s="65">
        <f>'[166]Лист1'!$C$33</f>
        <v>0.335473439136746</v>
      </c>
      <c r="H177" s="73">
        <f>'[166]Лист1'!$C$50</f>
        <v>0.005864549770437385</v>
      </c>
      <c r="I177" s="65">
        <f>'[166]Лист1'!$C$93</f>
        <v>1.0325564715399818</v>
      </c>
      <c r="J177" s="65">
        <f>'[166]Лист1'!$C$74</f>
        <v>0.07845181381151324</v>
      </c>
      <c r="K177" s="65">
        <f>'[166]Лист1'!$C$60</f>
        <v>0.09621835624075041</v>
      </c>
      <c r="L177" s="68">
        <f t="shared" si="6"/>
        <v>1.928882032765107</v>
      </c>
      <c r="M177" s="58">
        <f>0.8/L177%</f>
        <v>41.47480179765983</v>
      </c>
      <c r="N177" s="70">
        <v>53.5045</v>
      </c>
    </row>
    <row r="178" spans="1:14" s="58" customFormat="1" ht="12.75" customHeight="1">
      <c r="A178" s="71">
        <v>167</v>
      </c>
      <c r="B178" s="83" t="s">
        <v>94</v>
      </c>
      <c r="C178" s="84" t="s">
        <v>216</v>
      </c>
      <c r="D178" s="84">
        <v>1</v>
      </c>
      <c r="E178" s="85">
        <f>'[167]Лист1'!$C$17</f>
        <v>0.3557312609018615</v>
      </c>
      <c r="F178" s="86">
        <f>'[167]Лист1'!$C$22</f>
        <v>0.0016142818529685029</v>
      </c>
      <c r="G178" s="85">
        <f>'[167]Лист1'!$C$33</f>
        <v>0.1160572546878921</v>
      </c>
      <c r="H178" s="87">
        <f>'[167]Лист1'!$C$50</f>
        <v>0.005105697300740994</v>
      </c>
      <c r="I178" s="85">
        <f>'[167]Лист1'!$C$93</f>
        <v>1.219237422081046</v>
      </c>
      <c r="J178" s="85">
        <f>'[167]Лист1'!$C$74</f>
        <v>0.07784830793987603</v>
      </c>
      <c r="K178" s="85">
        <f>'[167]Лист1'!$C$60</f>
        <v>0.04238611614491951</v>
      </c>
      <c r="L178" s="88">
        <f t="shared" si="6"/>
        <v>1.8179803409093047</v>
      </c>
      <c r="M178" s="58">
        <f>0.8/L178%</f>
        <v>44.004876290348754</v>
      </c>
      <c r="N178" s="70">
        <v>53.5045</v>
      </c>
    </row>
    <row r="179" spans="1:14" s="90" customFormat="1" ht="33" customHeight="1">
      <c r="A179" s="89"/>
      <c r="B179" s="190"/>
      <c r="C179" s="191"/>
      <c r="D179" s="191"/>
      <c r="E179" s="191"/>
      <c r="F179" s="191"/>
      <c r="G179" s="191"/>
      <c r="H179" s="191"/>
      <c r="I179" s="191"/>
      <c r="J179" s="191"/>
      <c r="K179" s="191"/>
      <c r="L179" s="191"/>
      <c r="M179" s="191"/>
      <c r="N179" s="191"/>
    </row>
    <row r="180" spans="1:3" s="58" customFormat="1" ht="13.5">
      <c r="A180" s="91"/>
      <c r="B180" s="56" t="s">
        <v>217</v>
      </c>
      <c r="C180" s="56" t="s">
        <v>218</v>
      </c>
    </row>
    <row r="181" spans="1:5" s="58" customFormat="1" ht="13.5">
      <c r="A181" s="91"/>
      <c r="C181" s="56"/>
      <c r="E181" s="56"/>
    </row>
  </sheetData>
  <sheetProtection/>
  <mergeCells count="30">
    <mergeCell ref="A125:A126"/>
    <mergeCell ref="B125:B126"/>
    <mergeCell ref="C125:C126"/>
    <mergeCell ref="B179:N179"/>
    <mergeCell ref="A163:A164"/>
    <mergeCell ref="B163:B164"/>
    <mergeCell ref="C163:C164"/>
    <mergeCell ref="A165:A166"/>
    <mergeCell ref="B165:B166"/>
    <mergeCell ref="C165:C166"/>
    <mergeCell ref="A111:A112"/>
    <mergeCell ref="B111:B112"/>
    <mergeCell ref="C111:C112"/>
    <mergeCell ref="A123:A124"/>
    <mergeCell ref="B123:B124"/>
    <mergeCell ref="C123:C124"/>
    <mergeCell ref="K3:K4"/>
    <mergeCell ref="L3:L4"/>
    <mergeCell ref="B4:B5"/>
    <mergeCell ref="C4:C5"/>
    <mergeCell ref="A2:L2"/>
    <mergeCell ref="A3:A5"/>
    <mergeCell ref="B3:C3"/>
    <mergeCell ref="D3:D5"/>
    <mergeCell ref="E3:E4"/>
    <mergeCell ref="F3:F4"/>
    <mergeCell ref="G3:G4"/>
    <mergeCell ref="H3:H4"/>
    <mergeCell ref="I3:I4"/>
    <mergeCell ref="J3:J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48"/>
  <sheetViews>
    <sheetView zoomScale="80" zoomScaleNormal="80" zoomScalePageLayoutView="0" workbookViewId="0" topLeftCell="A118">
      <selection activeCell="I148" sqref="I148"/>
    </sheetView>
  </sheetViews>
  <sheetFormatPr defaultColWidth="9.00390625" defaultRowHeight="15.75"/>
  <cols>
    <col min="1" max="1" width="4.875" style="93" customWidth="1"/>
    <col min="2" max="2" width="20.75390625" style="93" customWidth="1"/>
    <col min="3" max="3" width="9.00390625" style="93" customWidth="1"/>
    <col min="4" max="17" width="10.00390625" style="93" customWidth="1"/>
    <col min="18" max="16384" width="9.00390625" style="93" customWidth="1"/>
  </cols>
  <sheetData>
    <row r="3" spans="4:14" ht="14.25">
      <c r="D3" s="194" t="s">
        <v>219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6:11" ht="14.25">
      <c r="F4" s="194" t="s">
        <v>220</v>
      </c>
      <c r="G4" s="194"/>
      <c r="H4" s="194"/>
      <c r="I4" s="194"/>
      <c r="J4" s="194"/>
      <c r="K4" s="194"/>
    </row>
    <row r="6" spans="1:17" ht="35.25" customHeight="1">
      <c r="A6" s="195" t="s">
        <v>4</v>
      </c>
      <c r="B6" s="195"/>
      <c r="C6" s="195"/>
      <c r="D6" s="195"/>
      <c r="E6" s="196" t="s">
        <v>5</v>
      </c>
      <c r="F6" s="196" t="s">
        <v>221</v>
      </c>
      <c r="G6" s="196" t="s">
        <v>222</v>
      </c>
      <c r="H6" s="198" t="s">
        <v>223</v>
      </c>
      <c r="I6" s="196" t="s">
        <v>9</v>
      </c>
      <c r="J6" s="196" t="s">
        <v>224</v>
      </c>
      <c r="K6" s="196" t="s">
        <v>173</v>
      </c>
      <c r="L6" s="200" t="s">
        <v>225</v>
      </c>
      <c r="M6" s="196" t="s">
        <v>226</v>
      </c>
      <c r="N6" s="196" t="s">
        <v>15</v>
      </c>
      <c r="O6" s="196" t="s">
        <v>16</v>
      </c>
      <c r="P6" s="196" t="s">
        <v>227</v>
      </c>
      <c r="Q6" s="192" t="s">
        <v>18</v>
      </c>
    </row>
    <row r="7" spans="1:17" ht="116.25" customHeight="1">
      <c r="A7" s="94" t="s">
        <v>170</v>
      </c>
      <c r="B7" s="95" t="s">
        <v>20</v>
      </c>
      <c r="C7" s="95" t="s">
        <v>21</v>
      </c>
      <c r="D7" s="95" t="s">
        <v>228</v>
      </c>
      <c r="E7" s="197"/>
      <c r="F7" s="197"/>
      <c r="G7" s="197"/>
      <c r="H7" s="199"/>
      <c r="I7" s="197"/>
      <c r="J7" s="197"/>
      <c r="K7" s="197"/>
      <c r="L7" s="201"/>
      <c r="M7" s="197"/>
      <c r="N7" s="197"/>
      <c r="O7" s="197"/>
      <c r="P7" s="202"/>
      <c r="Q7" s="193"/>
    </row>
    <row r="8" spans="1:17" ht="18" customHeight="1">
      <c r="A8" s="96">
        <v>1</v>
      </c>
      <c r="B8" s="96">
        <v>2</v>
      </c>
      <c r="C8" s="96">
        <v>3</v>
      </c>
      <c r="D8" s="96">
        <v>4</v>
      </c>
      <c r="E8" s="97">
        <v>5</v>
      </c>
      <c r="F8" s="97">
        <v>6</v>
      </c>
      <c r="G8" s="97">
        <v>7</v>
      </c>
      <c r="H8" s="97">
        <v>8</v>
      </c>
      <c r="I8" s="97">
        <v>9</v>
      </c>
      <c r="J8" s="97">
        <v>10</v>
      </c>
      <c r="K8" s="97">
        <v>11</v>
      </c>
      <c r="L8" s="98">
        <v>12</v>
      </c>
      <c r="M8" s="97">
        <v>13</v>
      </c>
      <c r="N8" s="97">
        <v>14</v>
      </c>
      <c r="O8" s="97">
        <v>15</v>
      </c>
      <c r="P8" s="99">
        <v>16</v>
      </c>
      <c r="Q8" s="97">
        <v>17</v>
      </c>
    </row>
    <row r="9" spans="1:17" ht="25.5" customHeight="1">
      <c r="A9" s="13">
        <v>1</v>
      </c>
      <c r="B9" s="100" t="s">
        <v>229</v>
      </c>
      <c r="C9" s="13">
        <v>7</v>
      </c>
      <c r="D9" s="101">
        <v>131.4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3">
        <v>0.782061782397491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3">
        <f aca="true" t="shared" si="0" ref="Q9:Q72">SUM(E9:P9)</f>
        <v>0.782061782397491</v>
      </c>
    </row>
    <row r="10" spans="1:17" ht="24.75" customHeight="1">
      <c r="A10" s="13">
        <v>2</v>
      </c>
      <c r="B10" s="100" t="s">
        <v>229</v>
      </c>
      <c r="C10" s="13">
        <v>14</v>
      </c>
      <c r="D10" s="101">
        <v>136.5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3">
        <v>0.7799000047135086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3">
        <f t="shared" si="0"/>
        <v>0.7799000047135086</v>
      </c>
    </row>
    <row r="11" spans="1:17" ht="19.5" customHeight="1">
      <c r="A11" s="13">
        <v>3</v>
      </c>
      <c r="B11" s="100" t="s">
        <v>229</v>
      </c>
      <c r="C11" s="13">
        <v>16</v>
      </c>
      <c r="D11" s="101">
        <v>127.2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3">
        <v>0.7841606695421087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3">
        <f t="shared" si="0"/>
        <v>0.7841606695421087</v>
      </c>
    </row>
    <row r="12" spans="1:17" ht="21" customHeight="1">
      <c r="A12" s="13">
        <v>4</v>
      </c>
      <c r="B12" s="100" t="s">
        <v>229</v>
      </c>
      <c r="C12" s="13">
        <v>19</v>
      </c>
      <c r="D12" s="101">
        <v>140.2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3">
        <v>0.7784302649963258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3">
        <f t="shared" si="0"/>
        <v>0.7784302649963258</v>
      </c>
    </row>
    <row r="13" spans="1:17" ht="20.25" customHeight="1">
      <c r="A13" s="13">
        <v>5</v>
      </c>
      <c r="B13" s="100" t="s">
        <v>229</v>
      </c>
      <c r="C13" s="13">
        <v>20</v>
      </c>
      <c r="D13" s="101">
        <v>146.2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3">
        <v>0.7762047085420554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3">
        <f t="shared" si="0"/>
        <v>0.7762047085420554</v>
      </c>
    </row>
    <row r="14" spans="1:17" ht="15" customHeight="1">
      <c r="A14" s="13">
        <v>6</v>
      </c>
      <c r="B14" s="13" t="s">
        <v>230</v>
      </c>
      <c r="C14" s="13">
        <v>2</v>
      </c>
      <c r="D14" s="101">
        <v>115.62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3">
        <v>0.7869826477571753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3">
        <f t="shared" si="0"/>
        <v>0.7869826477571753</v>
      </c>
    </row>
    <row r="15" spans="1:17" ht="15" customHeight="1">
      <c r="A15" s="13">
        <v>7</v>
      </c>
      <c r="B15" s="13" t="s">
        <v>230</v>
      </c>
      <c r="C15" s="13">
        <v>12</v>
      </c>
      <c r="D15" s="101">
        <v>69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3">
        <v>0.8029863486362064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3">
        <f t="shared" si="0"/>
        <v>0.8029863486362064</v>
      </c>
    </row>
    <row r="16" spans="1:17" ht="18.75" customHeight="1">
      <c r="A16" s="13">
        <v>8</v>
      </c>
      <c r="B16" s="100" t="s">
        <v>231</v>
      </c>
      <c r="C16" s="13">
        <v>40</v>
      </c>
      <c r="D16" s="101">
        <v>248.2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3">
        <v>0.8007801050081801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3">
        <f t="shared" si="0"/>
        <v>0.8007801050081801</v>
      </c>
    </row>
    <row r="17" spans="1:17" ht="17.25" customHeight="1">
      <c r="A17" s="13">
        <v>9</v>
      </c>
      <c r="B17" s="100" t="s">
        <v>231</v>
      </c>
      <c r="C17" s="13">
        <v>41</v>
      </c>
      <c r="D17" s="101">
        <v>232.9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3">
        <v>0.805810811777717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3">
        <f t="shared" si="0"/>
        <v>0.805810811777717</v>
      </c>
    </row>
    <row r="18" spans="1:17" ht="15" customHeight="1">
      <c r="A18" s="13">
        <v>10</v>
      </c>
      <c r="B18" s="100" t="s">
        <v>231</v>
      </c>
      <c r="C18" s="13">
        <v>46</v>
      </c>
      <c r="D18" s="101">
        <v>113.8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3">
        <v>0.79100973915748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3">
        <f t="shared" si="0"/>
        <v>0.79100973915748</v>
      </c>
    </row>
    <row r="19" spans="1:17" ht="15" customHeight="1">
      <c r="A19" s="13">
        <v>11</v>
      </c>
      <c r="B19" s="13" t="s">
        <v>232</v>
      </c>
      <c r="C19" s="13">
        <v>322</v>
      </c>
      <c r="D19" s="36">
        <v>210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3">
        <v>0.7967503580387105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3">
        <f t="shared" si="0"/>
        <v>0.7967503580387105</v>
      </c>
    </row>
    <row r="20" spans="1:17" ht="15" customHeight="1">
      <c r="A20" s="13">
        <v>12</v>
      </c>
      <c r="B20" s="13" t="s">
        <v>232</v>
      </c>
      <c r="C20" s="13">
        <v>324</v>
      </c>
      <c r="D20" s="36">
        <v>195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3">
        <v>0.7984941502083915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3">
        <f t="shared" si="0"/>
        <v>0.7984941502083915</v>
      </c>
    </row>
    <row r="21" spans="1:17" ht="15" customHeight="1">
      <c r="A21" s="13">
        <v>13</v>
      </c>
      <c r="B21" s="13" t="s">
        <v>232</v>
      </c>
      <c r="C21" s="13">
        <v>326</v>
      </c>
      <c r="D21" s="36">
        <v>189.09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3">
        <v>0.8046153847637089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3">
        <f t="shared" si="0"/>
        <v>0.8046153847637089</v>
      </c>
    </row>
    <row r="22" spans="1:17" ht="15" customHeight="1">
      <c r="A22" s="13">
        <v>14</v>
      </c>
      <c r="B22" s="13" t="s">
        <v>232</v>
      </c>
      <c r="C22" s="13">
        <v>328</v>
      </c>
      <c r="D22" s="36">
        <v>208.5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3">
        <v>0.7971295862893683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3">
        <f t="shared" si="0"/>
        <v>0.7971295862893683</v>
      </c>
    </row>
    <row r="23" spans="1:17" ht="15" customHeight="1">
      <c r="A23" s="13">
        <v>15</v>
      </c>
      <c r="B23" s="13" t="s">
        <v>232</v>
      </c>
      <c r="C23" s="13">
        <v>330</v>
      </c>
      <c r="D23" s="36">
        <v>180.6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3">
        <v>0.8083952895170978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3">
        <f t="shared" si="0"/>
        <v>0.8083952895170978</v>
      </c>
    </row>
    <row r="24" spans="1:17" ht="15" customHeight="1">
      <c r="A24" s="13">
        <v>16</v>
      </c>
      <c r="B24" s="13" t="s">
        <v>232</v>
      </c>
      <c r="C24" s="13">
        <v>332</v>
      </c>
      <c r="D24" s="36">
        <v>204.61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3">
        <v>0.854249558481842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3">
        <f t="shared" si="0"/>
        <v>0.854249558481842</v>
      </c>
    </row>
    <row r="25" spans="1:17" ht="15" customHeight="1">
      <c r="A25" s="13">
        <v>17</v>
      </c>
      <c r="B25" s="100" t="s">
        <v>231</v>
      </c>
      <c r="C25" s="13">
        <v>1</v>
      </c>
      <c r="D25" s="36">
        <v>210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3">
        <v>0.7966086035301587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3">
        <f t="shared" si="0"/>
        <v>0.7966086035301587</v>
      </c>
    </row>
    <row r="26" spans="1:17" ht="15" customHeight="1">
      <c r="A26" s="13">
        <v>18</v>
      </c>
      <c r="B26" s="100" t="s">
        <v>231</v>
      </c>
      <c r="C26" s="13">
        <v>2</v>
      </c>
      <c r="D26" s="36">
        <v>194.9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3">
        <v>0.8022181238652298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3">
        <f t="shared" si="0"/>
        <v>0.8022181238652298</v>
      </c>
    </row>
    <row r="27" spans="1:17" ht="15" customHeight="1">
      <c r="A27" s="13">
        <v>19</v>
      </c>
      <c r="B27" s="100" t="s">
        <v>231</v>
      </c>
      <c r="C27" s="13">
        <v>3</v>
      </c>
      <c r="D27" s="36">
        <v>218.65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3">
        <v>0.7945322299868247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3">
        <f t="shared" si="0"/>
        <v>0.7945322299868247</v>
      </c>
    </row>
    <row r="28" spans="1:17" ht="15" customHeight="1">
      <c r="A28" s="13">
        <v>20</v>
      </c>
      <c r="B28" s="100" t="s">
        <v>231</v>
      </c>
      <c r="C28" s="13">
        <v>4</v>
      </c>
      <c r="D28" s="36">
        <v>190.87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3">
        <v>0.8038653974645601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3">
        <f t="shared" si="0"/>
        <v>0.8038653974645601</v>
      </c>
    </row>
    <row r="29" spans="1:17" ht="15" customHeight="1">
      <c r="A29" s="13">
        <v>21</v>
      </c>
      <c r="B29" s="100" t="s">
        <v>231</v>
      </c>
      <c r="C29" s="13">
        <v>5</v>
      </c>
      <c r="D29" s="36">
        <v>186.9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3">
        <v>0.8049526920072739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3">
        <f t="shared" si="0"/>
        <v>0.8049526920072739</v>
      </c>
    </row>
    <row r="30" spans="1:17" ht="15" customHeight="1">
      <c r="A30" s="13">
        <v>22</v>
      </c>
      <c r="B30" s="100" t="s">
        <v>231</v>
      </c>
      <c r="C30" s="13">
        <v>7</v>
      </c>
      <c r="D30" s="36">
        <v>75.21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3">
        <v>0.8252874219788633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3">
        <f t="shared" si="0"/>
        <v>0.8252874219788633</v>
      </c>
    </row>
    <row r="31" spans="1:17" ht="15" customHeight="1">
      <c r="A31" s="13">
        <v>23</v>
      </c>
      <c r="B31" s="100" t="s">
        <v>231</v>
      </c>
      <c r="C31" s="13">
        <v>8</v>
      </c>
      <c r="D31" s="36">
        <v>70.56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3">
        <v>0.8319489933484505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3">
        <f t="shared" si="0"/>
        <v>0.8319489933484505</v>
      </c>
    </row>
    <row r="32" spans="1:17" ht="15" customHeight="1">
      <c r="A32" s="13">
        <v>24</v>
      </c>
      <c r="B32" s="100" t="s">
        <v>231</v>
      </c>
      <c r="C32" s="13">
        <v>10</v>
      </c>
      <c r="D32" s="36">
        <v>247.9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3">
        <v>0.7855393229508477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3">
        <f t="shared" si="0"/>
        <v>0.7855393229508477</v>
      </c>
    </row>
    <row r="33" spans="1:17" ht="15" customHeight="1">
      <c r="A33" s="13">
        <v>25</v>
      </c>
      <c r="B33" s="100" t="s">
        <v>231</v>
      </c>
      <c r="C33" s="13">
        <v>11</v>
      </c>
      <c r="D33" s="36">
        <v>202.33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3">
        <v>0.797846643868432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3">
        <f t="shared" si="0"/>
        <v>0.797846643868432</v>
      </c>
    </row>
    <row r="34" spans="1:17" ht="15" customHeight="1">
      <c r="A34" s="13">
        <v>26</v>
      </c>
      <c r="B34" s="100" t="s">
        <v>231</v>
      </c>
      <c r="C34" s="13">
        <v>12</v>
      </c>
      <c r="D34" s="36">
        <v>194.2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3">
        <v>0.8024994628567862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3">
        <f t="shared" si="0"/>
        <v>0.8024994628567862</v>
      </c>
    </row>
    <row r="35" spans="1:17" ht="15" customHeight="1">
      <c r="A35" s="13">
        <v>27</v>
      </c>
      <c r="B35" s="100" t="s">
        <v>231</v>
      </c>
      <c r="C35" s="13">
        <v>13</v>
      </c>
      <c r="D35" s="36">
        <v>205.86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3">
        <v>0.7980649043721976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3">
        <f t="shared" si="0"/>
        <v>0.7980649043721976</v>
      </c>
    </row>
    <row r="36" spans="1:17" ht="15" customHeight="1">
      <c r="A36" s="13">
        <v>28</v>
      </c>
      <c r="B36" s="100" t="s">
        <v>231</v>
      </c>
      <c r="C36" s="13">
        <v>14</v>
      </c>
      <c r="D36" s="36">
        <v>193.6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3">
        <v>0.8027421512747308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3">
        <f t="shared" si="0"/>
        <v>0.8027421512747308</v>
      </c>
    </row>
    <row r="37" spans="1:17" ht="15" customHeight="1">
      <c r="A37" s="13">
        <v>29</v>
      </c>
      <c r="B37" s="100" t="s">
        <v>231</v>
      </c>
      <c r="C37" s="13">
        <v>15</v>
      </c>
      <c r="D37" s="36">
        <v>186.49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3">
        <v>0.8057362481803394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3">
        <f t="shared" si="0"/>
        <v>0.8057362481803394</v>
      </c>
    </row>
    <row r="38" spans="1:17" ht="15" customHeight="1">
      <c r="A38" s="13">
        <v>30</v>
      </c>
      <c r="B38" s="100" t="s">
        <v>231</v>
      </c>
      <c r="C38" s="13">
        <v>18</v>
      </c>
      <c r="D38" s="36">
        <v>221.5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3">
        <v>0.7928494659366577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3">
        <f t="shared" si="0"/>
        <v>0.7928494659366577</v>
      </c>
    </row>
    <row r="39" spans="1:17" ht="15" customHeight="1">
      <c r="A39" s="13">
        <v>31</v>
      </c>
      <c r="B39" s="100" t="s">
        <v>231</v>
      </c>
      <c r="C39" s="13">
        <v>19</v>
      </c>
      <c r="D39" s="36">
        <v>232.8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3">
        <v>0.8221741530896595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3">
        <f t="shared" si="0"/>
        <v>0.8221741530896595</v>
      </c>
    </row>
    <row r="40" spans="1:17" ht="15" customHeight="1">
      <c r="A40" s="13">
        <v>32</v>
      </c>
      <c r="B40" s="100" t="s">
        <v>231</v>
      </c>
      <c r="C40" s="13">
        <v>20</v>
      </c>
      <c r="D40" s="36">
        <v>246.2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3">
        <v>0.8477208730187332</v>
      </c>
      <c r="L40" s="102">
        <v>0</v>
      </c>
      <c r="M40" s="102">
        <v>0</v>
      </c>
      <c r="N40" s="102">
        <v>0</v>
      </c>
      <c r="O40" s="102">
        <v>0</v>
      </c>
      <c r="P40" s="102">
        <v>0</v>
      </c>
      <c r="Q40" s="103">
        <f t="shared" si="0"/>
        <v>0.8477208730187332</v>
      </c>
    </row>
    <row r="41" spans="1:17" ht="15" customHeight="1">
      <c r="A41" s="13">
        <v>33</v>
      </c>
      <c r="B41" s="100" t="s">
        <v>231</v>
      </c>
      <c r="C41" s="13">
        <v>21</v>
      </c>
      <c r="D41" s="36">
        <v>222.84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3">
        <v>0.7924367365719661</v>
      </c>
      <c r="L41" s="102">
        <v>0</v>
      </c>
      <c r="M41" s="102">
        <v>0</v>
      </c>
      <c r="N41" s="102">
        <v>0</v>
      </c>
      <c r="O41" s="102">
        <v>0</v>
      </c>
      <c r="P41" s="102">
        <v>0</v>
      </c>
      <c r="Q41" s="103">
        <f t="shared" si="0"/>
        <v>0.7924367365719661</v>
      </c>
    </row>
    <row r="42" spans="1:17" ht="15" customHeight="1">
      <c r="A42" s="13">
        <v>34</v>
      </c>
      <c r="B42" s="100" t="s">
        <v>231</v>
      </c>
      <c r="C42" s="13">
        <v>22</v>
      </c>
      <c r="D42" s="36">
        <v>199.7</v>
      </c>
      <c r="E42" s="102">
        <v>0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3">
        <v>0.8003432168956466</v>
      </c>
      <c r="L42" s="102">
        <v>0</v>
      </c>
      <c r="M42" s="102">
        <v>0</v>
      </c>
      <c r="N42" s="102">
        <v>0</v>
      </c>
      <c r="O42" s="102">
        <v>0</v>
      </c>
      <c r="P42" s="102">
        <v>0</v>
      </c>
      <c r="Q42" s="103">
        <f t="shared" si="0"/>
        <v>0.8003432168956466</v>
      </c>
    </row>
    <row r="43" spans="1:17" ht="15" customHeight="1">
      <c r="A43" s="13">
        <v>35</v>
      </c>
      <c r="B43" s="100" t="s">
        <v>231</v>
      </c>
      <c r="C43" s="13">
        <v>25</v>
      </c>
      <c r="D43" s="36">
        <v>211.3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2">
        <v>0</v>
      </c>
      <c r="K43" s="103">
        <v>0.7961632363097132</v>
      </c>
      <c r="L43" s="102">
        <v>0</v>
      </c>
      <c r="M43" s="102">
        <v>0</v>
      </c>
      <c r="N43" s="102">
        <v>0</v>
      </c>
      <c r="O43" s="102">
        <v>0</v>
      </c>
      <c r="P43" s="102">
        <v>0</v>
      </c>
      <c r="Q43" s="103">
        <f t="shared" si="0"/>
        <v>0.7961632363097132</v>
      </c>
    </row>
    <row r="44" spans="1:17" ht="15" customHeight="1">
      <c r="A44" s="13">
        <v>36</v>
      </c>
      <c r="B44" s="100" t="s">
        <v>231</v>
      </c>
      <c r="C44" s="13">
        <v>26</v>
      </c>
      <c r="D44" s="36">
        <v>191.68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3">
        <v>0.8031785798457226</v>
      </c>
      <c r="L44" s="102">
        <v>0</v>
      </c>
      <c r="M44" s="102">
        <v>0</v>
      </c>
      <c r="N44" s="102">
        <v>0</v>
      </c>
      <c r="O44" s="102">
        <v>0</v>
      </c>
      <c r="P44" s="102">
        <v>0</v>
      </c>
      <c r="Q44" s="103">
        <f t="shared" si="0"/>
        <v>0.8031785798457226</v>
      </c>
    </row>
    <row r="45" spans="1:17" ht="15" customHeight="1">
      <c r="A45" s="13">
        <v>37</v>
      </c>
      <c r="B45" s="100" t="s">
        <v>231</v>
      </c>
      <c r="C45" s="13">
        <v>28</v>
      </c>
      <c r="D45" s="36">
        <v>225.37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2">
        <v>0</v>
      </c>
      <c r="K45" s="103">
        <v>0.8085373880904262</v>
      </c>
      <c r="L45" s="102">
        <v>0</v>
      </c>
      <c r="M45" s="102">
        <v>0</v>
      </c>
      <c r="N45" s="102">
        <v>0</v>
      </c>
      <c r="O45" s="102">
        <v>0</v>
      </c>
      <c r="P45" s="102">
        <v>0</v>
      </c>
      <c r="Q45" s="103">
        <f t="shared" si="0"/>
        <v>0.8085373880904262</v>
      </c>
    </row>
    <row r="46" spans="1:17" ht="15" customHeight="1">
      <c r="A46" s="13">
        <v>38</v>
      </c>
      <c r="B46" s="100" t="s">
        <v>231</v>
      </c>
      <c r="C46" s="13">
        <v>29</v>
      </c>
      <c r="D46" s="36">
        <v>232.5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3">
        <v>0.8386497412984034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  <c r="Q46" s="103">
        <f t="shared" si="0"/>
        <v>0.8386497412984034</v>
      </c>
    </row>
    <row r="47" spans="1:17" ht="15" customHeight="1">
      <c r="A47" s="13">
        <v>39</v>
      </c>
      <c r="B47" s="100" t="s">
        <v>231</v>
      </c>
      <c r="C47" s="13">
        <v>30</v>
      </c>
      <c r="D47" s="36">
        <v>209.9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102">
        <v>0</v>
      </c>
      <c r="K47" s="103">
        <v>0.7967468878186446</v>
      </c>
      <c r="L47" s="102">
        <v>0</v>
      </c>
      <c r="M47" s="102">
        <v>0</v>
      </c>
      <c r="N47" s="102">
        <v>0</v>
      </c>
      <c r="O47" s="102">
        <v>0</v>
      </c>
      <c r="P47" s="102">
        <v>0</v>
      </c>
      <c r="Q47" s="103">
        <f t="shared" si="0"/>
        <v>0.7967468878186446</v>
      </c>
    </row>
    <row r="48" spans="1:17" ht="15" customHeight="1">
      <c r="A48" s="13">
        <v>40</v>
      </c>
      <c r="B48" s="100" t="s">
        <v>231</v>
      </c>
      <c r="C48" s="13">
        <v>32</v>
      </c>
      <c r="D48" s="36">
        <v>205.6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3">
        <v>0.7983745159000739</v>
      </c>
      <c r="L48" s="102">
        <v>0</v>
      </c>
      <c r="M48" s="102">
        <v>0</v>
      </c>
      <c r="N48" s="102">
        <v>0</v>
      </c>
      <c r="O48" s="102">
        <v>0</v>
      </c>
      <c r="P48" s="102">
        <v>0</v>
      </c>
      <c r="Q48" s="103">
        <f t="shared" si="0"/>
        <v>0.7983745159000739</v>
      </c>
    </row>
    <row r="49" spans="1:17" ht="15" customHeight="1">
      <c r="A49" s="13">
        <v>41</v>
      </c>
      <c r="B49" s="100" t="s">
        <v>231</v>
      </c>
      <c r="C49" s="13">
        <v>33</v>
      </c>
      <c r="D49" s="36">
        <v>219.1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3">
        <v>0.8283000227509232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  <c r="Q49" s="103">
        <f t="shared" si="0"/>
        <v>0.8283000227509232</v>
      </c>
    </row>
    <row r="50" spans="1:17" ht="15" customHeight="1">
      <c r="A50" s="13">
        <v>42</v>
      </c>
      <c r="B50" s="100" t="s">
        <v>231</v>
      </c>
      <c r="C50" s="13">
        <v>34</v>
      </c>
      <c r="D50" s="36">
        <v>204.6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3">
        <v>0.7985196319890993</v>
      </c>
      <c r="L50" s="102">
        <v>0</v>
      </c>
      <c r="M50" s="102">
        <v>0</v>
      </c>
      <c r="N50" s="102">
        <v>0</v>
      </c>
      <c r="O50" s="102">
        <v>0</v>
      </c>
      <c r="P50" s="102">
        <v>0</v>
      </c>
      <c r="Q50" s="103">
        <f t="shared" si="0"/>
        <v>0.7985196319890993</v>
      </c>
    </row>
    <row r="51" spans="1:17" ht="15" customHeight="1">
      <c r="A51" s="13">
        <v>43</v>
      </c>
      <c r="B51" s="100" t="s">
        <v>231</v>
      </c>
      <c r="C51" s="13">
        <v>35</v>
      </c>
      <c r="D51" s="36">
        <v>227.8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3">
        <v>0.8410111123675738</v>
      </c>
      <c r="L51" s="102">
        <v>0</v>
      </c>
      <c r="M51" s="102">
        <v>0</v>
      </c>
      <c r="N51" s="102">
        <v>0</v>
      </c>
      <c r="O51" s="102">
        <v>0</v>
      </c>
      <c r="P51" s="102">
        <v>0</v>
      </c>
      <c r="Q51" s="103">
        <f t="shared" si="0"/>
        <v>0.8410111123675738</v>
      </c>
    </row>
    <row r="52" spans="1:17" ht="15" customHeight="1">
      <c r="A52" s="13">
        <v>44</v>
      </c>
      <c r="B52" s="100" t="s">
        <v>231</v>
      </c>
      <c r="C52" s="13">
        <v>36</v>
      </c>
      <c r="D52" s="36">
        <v>225.6</v>
      </c>
      <c r="E52" s="102">
        <v>0</v>
      </c>
      <c r="F52" s="102">
        <v>0</v>
      </c>
      <c r="G52" s="102">
        <v>0</v>
      </c>
      <c r="H52" s="102">
        <v>0</v>
      </c>
      <c r="I52" s="102">
        <v>0</v>
      </c>
      <c r="J52" s="102">
        <v>0</v>
      </c>
      <c r="K52" s="103">
        <v>0.8253008891166989</v>
      </c>
      <c r="L52" s="102">
        <v>0</v>
      </c>
      <c r="M52" s="102">
        <v>0</v>
      </c>
      <c r="N52" s="102">
        <v>0</v>
      </c>
      <c r="O52" s="102">
        <v>0</v>
      </c>
      <c r="P52" s="102">
        <v>0</v>
      </c>
      <c r="Q52" s="103">
        <f t="shared" si="0"/>
        <v>0.8253008891166989</v>
      </c>
    </row>
    <row r="53" spans="1:17" ht="15" customHeight="1">
      <c r="A53" s="13">
        <v>45</v>
      </c>
      <c r="B53" s="100" t="s">
        <v>231</v>
      </c>
      <c r="C53" s="13">
        <v>37</v>
      </c>
      <c r="D53" s="36">
        <v>203.2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3">
        <v>0.7990316444858029</v>
      </c>
      <c r="L53" s="102">
        <v>0</v>
      </c>
      <c r="M53" s="102">
        <v>0</v>
      </c>
      <c r="N53" s="102">
        <v>0</v>
      </c>
      <c r="O53" s="102">
        <v>0</v>
      </c>
      <c r="P53" s="102">
        <v>0</v>
      </c>
      <c r="Q53" s="103">
        <f t="shared" si="0"/>
        <v>0.7990316444858029</v>
      </c>
    </row>
    <row r="54" spans="1:17" ht="15" customHeight="1">
      <c r="A54" s="13">
        <v>46</v>
      </c>
      <c r="B54" s="100" t="s">
        <v>231</v>
      </c>
      <c r="C54" s="13">
        <v>38</v>
      </c>
      <c r="D54" s="36">
        <v>223.43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3">
        <v>0.877321942787857</v>
      </c>
      <c r="L54" s="102">
        <v>0</v>
      </c>
      <c r="M54" s="102">
        <v>0</v>
      </c>
      <c r="N54" s="102">
        <v>0</v>
      </c>
      <c r="O54" s="102">
        <v>0</v>
      </c>
      <c r="P54" s="102">
        <v>0</v>
      </c>
      <c r="Q54" s="103">
        <f t="shared" si="0"/>
        <v>0.877321942787857</v>
      </c>
    </row>
    <row r="55" spans="1:17" ht="15" customHeight="1">
      <c r="A55" s="13">
        <v>47</v>
      </c>
      <c r="B55" s="100" t="s">
        <v>231</v>
      </c>
      <c r="C55" s="13">
        <v>39</v>
      </c>
      <c r="D55" s="36">
        <v>215.5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3">
        <v>0.7947607956779863</v>
      </c>
      <c r="L55" s="102">
        <v>0</v>
      </c>
      <c r="M55" s="102">
        <v>0</v>
      </c>
      <c r="N55" s="102">
        <v>0</v>
      </c>
      <c r="O55" s="102">
        <v>0</v>
      </c>
      <c r="P55" s="102">
        <v>0</v>
      </c>
      <c r="Q55" s="103">
        <f t="shared" si="0"/>
        <v>0.7947607956779863</v>
      </c>
    </row>
    <row r="56" spans="1:17" ht="15" customHeight="1">
      <c r="A56" s="13">
        <v>48</v>
      </c>
      <c r="B56" s="100" t="s">
        <v>231</v>
      </c>
      <c r="C56" s="13">
        <v>42</v>
      </c>
      <c r="D56" s="36">
        <v>206.4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3">
        <v>0.797871425896171</v>
      </c>
      <c r="L56" s="102">
        <v>0</v>
      </c>
      <c r="M56" s="102">
        <v>0</v>
      </c>
      <c r="N56" s="102">
        <v>0</v>
      </c>
      <c r="O56" s="102">
        <v>0</v>
      </c>
      <c r="P56" s="102">
        <v>0</v>
      </c>
      <c r="Q56" s="103">
        <f t="shared" si="0"/>
        <v>0.797871425896171</v>
      </c>
    </row>
    <row r="57" spans="1:17" ht="15" customHeight="1">
      <c r="A57" s="13">
        <v>49</v>
      </c>
      <c r="B57" s="104" t="s">
        <v>233</v>
      </c>
      <c r="C57" s="104">
        <v>99</v>
      </c>
      <c r="D57" s="105">
        <v>193.4</v>
      </c>
      <c r="E57" s="102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3">
        <v>0.7635138844962552</v>
      </c>
      <c r="L57" s="102">
        <v>0</v>
      </c>
      <c r="M57" s="102">
        <v>0</v>
      </c>
      <c r="N57" s="102">
        <v>0</v>
      </c>
      <c r="O57" s="102">
        <v>0</v>
      </c>
      <c r="P57" s="102">
        <v>0</v>
      </c>
      <c r="Q57" s="103">
        <f t="shared" si="0"/>
        <v>0.7635138844962552</v>
      </c>
    </row>
    <row r="58" spans="1:17" ht="15" customHeight="1">
      <c r="A58" s="13">
        <v>50</v>
      </c>
      <c r="B58" s="106" t="s">
        <v>234</v>
      </c>
      <c r="C58" s="104">
        <v>1</v>
      </c>
      <c r="D58" s="106">
        <v>128</v>
      </c>
      <c r="E58" s="102">
        <v>0</v>
      </c>
      <c r="F58" s="102">
        <v>0</v>
      </c>
      <c r="G58" s="102">
        <v>0</v>
      </c>
      <c r="H58" s="102">
        <v>0</v>
      </c>
      <c r="I58" s="102">
        <v>0</v>
      </c>
      <c r="J58" s="102">
        <v>0</v>
      </c>
      <c r="K58" s="103">
        <v>0.8429927265303029</v>
      </c>
      <c r="L58" s="102">
        <v>0</v>
      </c>
      <c r="M58" s="102">
        <v>0</v>
      </c>
      <c r="N58" s="102">
        <v>0</v>
      </c>
      <c r="O58" s="102">
        <v>0</v>
      </c>
      <c r="P58" s="102">
        <v>0</v>
      </c>
      <c r="Q58" s="103">
        <f t="shared" si="0"/>
        <v>0.8429927265303029</v>
      </c>
    </row>
    <row r="59" spans="1:17" ht="15" customHeight="1">
      <c r="A59" s="13">
        <v>51</v>
      </c>
      <c r="B59" s="106" t="s">
        <v>234</v>
      </c>
      <c r="C59" s="104" t="s">
        <v>66</v>
      </c>
      <c r="D59" s="106">
        <v>185.7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3">
        <v>0.802391844396795</v>
      </c>
      <c r="L59" s="102">
        <v>0</v>
      </c>
      <c r="M59" s="102">
        <v>0</v>
      </c>
      <c r="N59" s="102">
        <v>0</v>
      </c>
      <c r="O59" s="102">
        <v>0</v>
      </c>
      <c r="P59" s="102">
        <v>0</v>
      </c>
      <c r="Q59" s="103">
        <f t="shared" si="0"/>
        <v>0.802391844396795</v>
      </c>
    </row>
    <row r="60" spans="1:17" ht="15" customHeight="1">
      <c r="A60" s="13">
        <v>52</v>
      </c>
      <c r="B60" s="106" t="s">
        <v>234</v>
      </c>
      <c r="C60" s="104">
        <v>8</v>
      </c>
      <c r="D60" s="106">
        <v>121.5</v>
      </c>
      <c r="E60" s="102">
        <v>0</v>
      </c>
      <c r="F60" s="102">
        <v>0</v>
      </c>
      <c r="G60" s="102">
        <v>0</v>
      </c>
      <c r="H60" s="102">
        <v>0</v>
      </c>
      <c r="I60" s="102">
        <v>0</v>
      </c>
      <c r="J60" s="102">
        <v>0</v>
      </c>
      <c r="K60" s="103">
        <v>0.8493477367412395</v>
      </c>
      <c r="L60" s="102">
        <v>0</v>
      </c>
      <c r="M60" s="102">
        <v>0</v>
      </c>
      <c r="N60" s="102">
        <v>0</v>
      </c>
      <c r="O60" s="102">
        <v>0</v>
      </c>
      <c r="P60" s="102">
        <v>0</v>
      </c>
      <c r="Q60" s="103">
        <f t="shared" si="0"/>
        <v>0.8493477367412395</v>
      </c>
    </row>
    <row r="61" spans="1:17" ht="15" customHeight="1">
      <c r="A61" s="13">
        <v>53</v>
      </c>
      <c r="B61" s="106" t="s">
        <v>234</v>
      </c>
      <c r="C61" s="104">
        <v>11</v>
      </c>
      <c r="D61" s="106">
        <v>121.5</v>
      </c>
      <c r="E61" s="102">
        <v>0</v>
      </c>
      <c r="F61" s="102">
        <v>0</v>
      </c>
      <c r="G61" s="102">
        <v>0</v>
      </c>
      <c r="H61" s="102">
        <v>0</v>
      </c>
      <c r="I61" s="102">
        <v>0</v>
      </c>
      <c r="J61" s="102">
        <v>0</v>
      </c>
      <c r="K61" s="103">
        <v>0.8380642051208378</v>
      </c>
      <c r="L61" s="102">
        <v>0</v>
      </c>
      <c r="M61" s="102">
        <v>0</v>
      </c>
      <c r="N61" s="102">
        <v>0</v>
      </c>
      <c r="O61" s="102">
        <v>0</v>
      </c>
      <c r="P61" s="102">
        <v>0</v>
      </c>
      <c r="Q61" s="103">
        <f t="shared" si="0"/>
        <v>0.8380642051208378</v>
      </c>
    </row>
    <row r="62" spans="1:17" ht="15" customHeight="1">
      <c r="A62" s="13">
        <v>54</v>
      </c>
      <c r="B62" s="106" t="s">
        <v>234</v>
      </c>
      <c r="C62" s="104">
        <v>12</v>
      </c>
      <c r="D62" s="106">
        <v>121.5</v>
      </c>
      <c r="E62" s="102">
        <v>0</v>
      </c>
      <c r="F62" s="102">
        <v>0</v>
      </c>
      <c r="G62" s="102">
        <v>0</v>
      </c>
      <c r="H62" s="102">
        <v>0</v>
      </c>
      <c r="I62" s="102">
        <v>0</v>
      </c>
      <c r="J62" s="102">
        <v>0</v>
      </c>
      <c r="K62" s="103">
        <v>0.84370571234518</v>
      </c>
      <c r="L62" s="102">
        <v>0</v>
      </c>
      <c r="M62" s="102">
        <v>0</v>
      </c>
      <c r="N62" s="102">
        <v>0</v>
      </c>
      <c r="O62" s="102">
        <v>0</v>
      </c>
      <c r="P62" s="102">
        <v>0</v>
      </c>
      <c r="Q62" s="103">
        <f t="shared" si="0"/>
        <v>0.84370571234518</v>
      </c>
    </row>
    <row r="63" spans="1:17" ht="15" customHeight="1">
      <c r="A63" s="13">
        <v>55</v>
      </c>
      <c r="B63" s="106" t="s">
        <v>234</v>
      </c>
      <c r="C63" s="104">
        <v>15</v>
      </c>
      <c r="D63" s="106">
        <v>121.5</v>
      </c>
      <c r="E63" s="102">
        <v>0</v>
      </c>
      <c r="F63" s="102">
        <v>0</v>
      </c>
      <c r="G63" s="102">
        <v>0</v>
      </c>
      <c r="H63" s="102">
        <v>0</v>
      </c>
      <c r="I63" s="102">
        <v>0</v>
      </c>
      <c r="J63" s="102">
        <v>0</v>
      </c>
      <c r="K63" s="103">
        <v>0.84370571234518</v>
      </c>
      <c r="L63" s="102">
        <v>0</v>
      </c>
      <c r="M63" s="102">
        <v>0</v>
      </c>
      <c r="N63" s="102">
        <v>0</v>
      </c>
      <c r="O63" s="102">
        <v>0</v>
      </c>
      <c r="P63" s="102">
        <v>0</v>
      </c>
      <c r="Q63" s="103">
        <f t="shared" si="0"/>
        <v>0.84370571234518</v>
      </c>
    </row>
    <row r="64" spans="1:17" ht="15" customHeight="1">
      <c r="A64" s="13">
        <v>56</v>
      </c>
      <c r="B64" s="106" t="s">
        <v>234</v>
      </c>
      <c r="C64" s="104">
        <v>18</v>
      </c>
      <c r="D64" s="106">
        <v>137.5</v>
      </c>
      <c r="E64" s="102">
        <v>0</v>
      </c>
      <c r="F64" s="102">
        <v>0</v>
      </c>
      <c r="G64" s="102">
        <v>0</v>
      </c>
      <c r="H64" s="102">
        <v>0</v>
      </c>
      <c r="I64" s="102">
        <v>0</v>
      </c>
      <c r="J64" s="102">
        <v>0</v>
      </c>
      <c r="K64" s="103">
        <v>0.8347855797386224</v>
      </c>
      <c r="L64" s="102">
        <v>0</v>
      </c>
      <c r="M64" s="102">
        <v>0</v>
      </c>
      <c r="N64" s="102">
        <v>0</v>
      </c>
      <c r="O64" s="102">
        <v>0</v>
      </c>
      <c r="P64" s="102">
        <v>0</v>
      </c>
      <c r="Q64" s="103">
        <f t="shared" si="0"/>
        <v>0.8347855797386224</v>
      </c>
    </row>
    <row r="65" spans="1:17" ht="15" customHeight="1">
      <c r="A65" s="13">
        <v>57</v>
      </c>
      <c r="B65" s="100" t="s">
        <v>235</v>
      </c>
      <c r="C65" s="104">
        <v>1</v>
      </c>
      <c r="D65" s="106">
        <v>149.7</v>
      </c>
      <c r="E65" s="102">
        <v>0</v>
      </c>
      <c r="F65" s="102">
        <v>0</v>
      </c>
      <c r="G65" s="102">
        <v>0</v>
      </c>
      <c r="H65" s="102">
        <v>0</v>
      </c>
      <c r="I65" s="102">
        <v>0</v>
      </c>
      <c r="J65" s="102">
        <v>0</v>
      </c>
      <c r="K65" s="103">
        <v>0.8257734390931357</v>
      </c>
      <c r="L65" s="102">
        <v>0</v>
      </c>
      <c r="M65" s="102">
        <v>0</v>
      </c>
      <c r="N65" s="102">
        <v>0</v>
      </c>
      <c r="O65" s="102">
        <v>0</v>
      </c>
      <c r="P65" s="102">
        <v>0</v>
      </c>
      <c r="Q65" s="103">
        <f t="shared" si="0"/>
        <v>0.8257734390931357</v>
      </c>
    </row>
    <row r="66" spans="1:17" ht="15" customHeight="1">
      <c r="A66" s="13">
        <v>58</v>
      </c>
      <c r="B66" s="100" t="s">
        <v>235</v>
      </c>
      <c r="C66" s="104">
        <v>3</v>
      </c>
      <c r="D66" s="106">
        <v>149.7</v>
      </c>
      <c r="E66" s="102">
        <v>0</v>
      </c>
      <c r="F66" s="102">
        <v>0</v>
      </c>
      <c r="G66" s="102">
        <v>0</v>
      </c>
      <c r="H66" s="102">
        <v>0</v>
      </c>
      <c r="I66" s="102">
        <v>0</v>
      </c>
      <c r="J66" s="102">
        <v>0</v>
      </c>
      <c r="K66" s="103">
        <v>0.7749889429023705</v>
      </c>
      <c r="L66" s="102">
        <v>0</v>
      </c>
      <c r="M66" s="102">
        <v>0</v>
      </c>
      <c r="N66" s="102">
        <v>0</v>
      </c>
      <c r="O66" s="102">
        <v>0</v>
      </c>
      <c r="P66" s="102">
        <v>0</v>
      </c>
      <c r="Q66" s="103">
        <f t="shared" si="0"/>
        <v>0.7749889429023705</v>
      </c>
    </row>
    <row r="67" spans="1:17" ht="15" customHeight="1">
      <c r="A67" s="13">
        <v>59</v>
      </c>
      <c r="B67" s="100" t="s">
        <v>235</v>
      </c>
      <c r="C67" s="104">
        <v>5</v>
      </c>
      <c r="D67" s="106">
        <v>149</v>
      </c>
      <c r="E67" s="102">
        <v>0</v>
      </c>
      <c r="F67" s="102">
        <v>0</v>
      </c>
      <c r="G67" s="102">
        <v>0</v>
      </c>
      <c r="H67" s="102">
        <v>0</v>
      </c>
      <c r="I67" s="102">
        <v>0</v>
      </c>
      <c r="J67" s="102">
        <v>0</v>
      </c>
      <c r="K67" s="103">
        <v>0.8216503212625585</v>
      </c>
      <c r="L67" s="102">
        <v>0</v>
      </c>
      <c r="M67" s="102">
        <v>0</v>
      </c>
      <c r="N67" s="102">
        <v>0</v>
      </c>
      <c r="O67" s="102">
        <v>0</v>
      </c>
      <c r="P67" s="102">
        <v>0</v>
      </c>
      <c r="Q67" s="103">
        <f t="shared" si="0"/>
        <v>0.8216503212625585</v>
      </c>
    </row>
    <row r="68" spans="1:17" ht="15" customHeight="1">
      <c r="A68" s="13">
        <v>60</v>
      </c>
      <c r="B68" s="100" t="s">
        <v>235</v>
      </c>
      <c r="C68" s="104">
        <v>7</v>
      </c>
      <c r="D68" s="106">
        <v>149</v>
      </c>
      <c r="E68" s="102">
        <v>0</v>
      </c>
      <c r="F68" s="102">
        <v>0</v>
      </c>
      <c r="G68" s="102">
        <v>0</v>
      </c>
      <c r="H68" s="102">
        <v>0</v>
      </c>
      <c r="I68" s="102">
        <v>0</v>
      </c>
      <c r="J68" s="102">
        <v>0</v>
      </c>
      <c r="K68" s="103">
        <v>0.7752275267097823</v>
      </c>
      <c r="L68" s="102">
        <v>0</v>
      </c>
      <c r="M68" s="102">
        <v>0</v>
      </c>
      <c r="N68" s="102">
        <v>0</v>
      </c>
      <c r="O68" s="102">
        <v>0</v>
      </c>
      <c r="P68" s="102">
        <v>0</v>
      </c>
      <c r="Q68" s="103">
        <f t="shared" si="0"/>
        <v>0.7752275267097823</v>
      </c>
    </row>
    <row r="69" spans="1:17" ht="15" customHeight="1">
      <c r="A69" s="13">
        <v>61</v>
      </c>
      <c r="B69" s="100" t="s">
        <v>235</v>
      </c>
      <c r="C69" s="104">
        <v>9</v>
      </c>
      <c r="D69" s="106">
        <v>149</v>
      </c>
      <c r="E69" s="102">
        <v>0</v>
      </c>
      <c r="F69" s="102">
        <v>0</v>
      </c>
      <c r="G69" s="102">
        <v>0</v>
      </c>
      <c r="H69" s="102">
        <v>0</v>
      </c>
      <c r="I69" s="102">
        <v>0</v>
      </c>
      <c r="J69" s="102">
        <v>0</v>
      </c>
      <c r="K69" s="103">
        <v>0.8262507864274964</v>
      </c>
      <c r="L69" s="102">
        <v>0</v>
      </c>
      <c r="M69" s="102">
        <v>0</v>
      </c>
      <c r="N69" s="102">
        <v>0</v>
      </c>
      <c r="O69" s="102">
        <v>0</v>
      </c>
      <c r="P69" s="102">
        <v>0</v>
      </c>
      <c r="Q69" s="103">
        <f t="shared" si="0"/>
        <v>0.8262507864274964</v>
      </c>
    </row>
    <row r="70" spans="1:17" ht="15" customHeight="1">
      <c r="A70" s="13">
        <v>62</v>
      </c>
      <c r="B70" s="106" t="s">
        <v>236</v>
      </c>
      <c r="C70" s="104">
        <v>3</v>
      </c>
      <c r="D70" s="106">
        <v>91</v>
      </c>
      <c r="E70" s="102">
        <v>0</v>
      </c>
      <c r="F70" s="102">
        <v>0</v>
      </c>
      <c r="G70" s="102">
        <v>0</v>
      </c>
      <c r="H70" s="102">
        <v>0</v>
      </c>
      <c r="I70" s="102">
        <v>0</v>
      </c>
      <c r="J70" s="102">
        <v>0</v>
      </c>
      <c r="K70" s="103">
        <v>0.8077476694079254</v>
      </c>
      <c r="L70" s="102">
        <v>0</v>
      </c>
      <c r="M70" s="102">
        <v>0</v>
      </c>
      <c r="N70" s="102">
        <v>0</v>
      </c>
      <c r="O70" s="102">
        <v>0</v>
      </c>
      <c r="P70" s="102">
        <v>0</v>
      </c>
      <c r="Q70" s="103">
        <f t="shared" si="0"/>
        <v>0.8077476694079254</v>
      </c>
    </row>
    <row r="71" spans="1:17" ht="15" customHeight="1">
      <c r="A71" s="13">
        <v>63</v>
      </c>
      <c r="B71" s="106" t="s">
        <v>237</v>
      </c>
      <c r="C71" s="104">
        <v>13</v>
      </c>
      <c r="D71" s="106">
        <v>91</v>
      </c>
      <c r="E71" s="102">
        <v>0</v>
      </c>
      <c r="F71" s="102">
        <v>0</v>
      </c>
      <c r="G71" s="102">
        <v>0</v>
      </c>
      <c r="H71" s="102">
        <v>0</v>
      </c>
      <c r="I71" s="102">
        <v>0</v>
      </c>
      <c r="J71" s="102">
        <v>0</v>
      </c>
      <c r="K71" s="103">
        <v>0.8077476694079254</v>
      </c>
      <c r="L71" s="102">
        <v>0</v>
      </c>
      <c r="M71" s="102">
        <v>0</v>
      </c>
      <c r="N71" s="102">
        <v>0</v>
      </c>
      <c r="O71" s="102">
        <v>0</v>
      </c>
      <c r="P71" s="102">
        <v>0</v>
      </c>
      <c r="Q71" s="103">
        <f t="shared" si="0"/>
        <v>0.8077476694079254</v>
      </c>
    </row>
    <row r="72" spans="1:17" ht="15" customHeight="1">
      <c r="A72" s="13">
        <v>64</v>
      </c>
      <c r="B72" s="106" t="s">
        <v>237</v>
      </c>
      <c r="C72" s="104">
        <v>19</v>
      </c>
      <c r="D72" s="106">
        <v>91</v>
      </c>
      <c r="E72" s="102">
        <v>0</v>
      </c>
      <c r="F72" s="102">
        <v>0</v>
      </c>
      <c r="G72" s="102">
        <v>0</v>
      </c>
      <c r="H72" s="102">
        <v>0</v>
      </c>
      <c r="I72" s="102">
        <v>0</v>
      </c>
      <c r="J72" s="102">
        <v>0</v>
      </c>
      <c r="K72" s="103">
        <v>0.8077476694079254</v>
      </c>
      <c r="L72" s="102">
        <v>0</v>
      </c>
      <c r="M72" s="102">
        <v>0</v>
      </c>
      <c r="N72" s="102">
        <v>0</v>
      </c>
      <c r="O72" s="102">
        <v>0</v>
      </c>
      <c r="P72" s="102">
        <v>0</v>
      </c>
      <c r="Q72" s="103">
        <f t="shared" si="0"/>
        <v>0.8077476694079254</v>
      </c>
    </row>
    <row r="73" spans="1:17" ht="15" customHeight="1">
      <c r="A73" s="13">
        <v>65</v>
      </c>
      <c r="B73" s="106" t="s">
        <v>238</v>
      </c>
      <c r="C73" s="104">
        <v>1</v>
      </c>
      <c r="D73" s="106">
        <v>106</v>
      </c>
      <c r="E73" s="102">
        <v>0</v>
      </c>
      <c r="F73" s="102">
        <v>0</v>
      </c>
      <c r="G73" s="102">
        <v>0</v>
      </c>
      <c r="H73" s="102">
        <v>0</v>
      </c>
      <c r="I73" s="102">
        <v>0</v>
      </c>
      <c r="J73" s="102">
        <v>0</v>
      </c>
      <c r="K73" s="103">
        <v>0.831786324542024</v>
      </c>
      <c r="L73" s="102">
        <v>0</v>
      </c>
      <c r="M73" s="102">
        <v>0</v>
      </c>
      <c r="N73" s="102">
        <v>0</v>
      </c>
      <c r="O73" s="102">
        <v>0</v>
      </c>
      <c r="P73" s="102">
        <v>0</v>
      </c>
      <c r="Q73" s="103">
        <f aca="true" t="shared" si="1" ref="Q73:Q93">SUM(E73:P73)</f>
        <v>0.831786324542024</v>
      </c>
    </row>
    <row r="74" spans="1:17" ht="15" customHeight="1">
      <c r="A74" s="13">
        <v>66</v>
      </c>
      <c r="B74" s="106" t="s">
        <v>238</v>
      </c>
      <c r="C74" s="104">
        <v>6</v>
      </c>
      <c r="D74" s="106">
        <v>135</v>
      </c>
      <c r="E74" s="102">
        <v>0</v>
      </c>
      <c r="F74" s="102">
        <v>0</v>
      </c>
      <c r="G74" s="102">
        <v>0</v>
      </c>
      <c r="H74" s="102">
        <v>0</v>
      </c>
      <c r="I74" s="102">
        <v>0</v>
      </c>
      <c r="J74" s="102">
        <v>0</v>
      </c>
      <c r="K74" s="103">
        <v>0.8086759671488216</v>
      </c>
      <c r="L74" s="102">
        <v>0</v>
      </c>
      <c r="M74" s="102">
        <v>0</v>
      </c>
      <c r="N74" s="102">
        <v>0</v>
      </c>
      <c r="O74" s="102">
        <v>0</v>
      </c>
      <c r="P74" s="102">
        <v>0</v>
      </c>
      <c r="Q74" s="103">
        <f t="shared" si="1"/>
        <v>0.8086759671488216</v>
      </c>
    </row>
    <row r="75" spans="1:17" ht="15" customHeight="1">
      <c r="A75" s="13">
        <v>67</v>
      </c>
      <c r="B75" s="106" t="s">
        <v>239</v>
      </c>
      <c r="C75" s="104">
        <v>3</v>
      </c>
      <c r="D75" s="106">
        <v>126</v>
      </c>
      <c r="E75" s="102">
        <v>0</v>
      </c>
      <c r="F75" s="102">
        <v>0</v>
      </c>
      <c r="G75" s="102">
        <v>0</v>
      </c>
      <c r="H75" s="102">
        <v>0</v>
      </c>
      <c r="I75" s="102">
        <v>0</v>
      </c>
      <c r="J75" s="102">
        <v>0</v>
      </c>
      <c r="K75" s="103">
        <v>0.7845412821625781</v>
      </c>
      <c r="L75" s="102">
        <v>0</v>
      </c>
      <c r="M75" s="102">
        <v>0</v>
      </c>
      <c r="N75" s="102">
        <v>0</v>
      </c>
      <c r="O75" s="102">
        <v>0</v>
      </c>
      <c r="P75" s="102">
        <v>0</v>
      </c>
      <c r="Q75" s="103">
        <f t="shared" si="1"/>
        <v>0.7845412821625781</v>
      </c>
    </row>
    <row r="76" spans="1:17" ht="15" customHeight="1">
      <c r="A76" s="13">
        <v>68</v>
      </c>
      <c r="B76" s="106" t="s">
        <v>240</v>
      </c>
      <c r="C76" s="104">
        <v>23</v>
      </c>
      <c r="D76" s="106">
        <v>133</v>
      </c>
      <c r="E76" s="102">
        <v>0</v>
      </c>
      <c r="F76" s="102">
        <v>0</v>
      </c>
      <c r="G76" s="102">
        <v>0</v>
      </c>
      <c r="H76" s="102">
        <v>0</v>
      </c>
      <c r="I76" s="102">
        <v>0</v>
      </c>
      <c r="J76" s="102">
        <v>0</v>
      </c>
      <c r="K76" s="103">
        <v>0.7476312309865573</v>
      </c>
      <c r="L76" s="102">
        <v>0</v>
      </c>
      <c r="M76" s="102">
        <v>0</v>
      </c>
      <c r="N76" s="102">
        <v>0</v>
      </c>
      <c r="O76" s="102">
        <v>0</v>
      </c>
      <c r="P76" s="102">
        <v>0</v>
      </c>
      <c r="Q76" s="103">
        <f t="shared" si="1"/>
        <v>0.7476312309865573</v>
      </c>
    </row>
    <row r="77" spans="1:17" ht="15" customHeight="1">
      <c r="A77" s="13">
        <v>69</v>
      </c>
      <c r="B77" s="106" t="s">
        <v>241</v>
      </c>
      <c r="C77" s="104">
        <v>5</v>
      </c>
      <c r="D77" s="106">
        <v>121</v>
      </c>
      <c r="E77" s="102">
        <v>0</v>
      </c>
      <c r="F77" s="102">
        <v>0</v>
      </c>
      <c r="G77" s="102">
        <v>0</v>
      </c>
      <c r="H77" s="102">
        <v>0</v>
      </c>
      <c r="I77" s="102">
        <v>0</v>
      </c>
      <c r="J77" s="102">
        <v>0</v>
      </c>
      <c r="K77" s="103">
        <v>0.818449615038317</v>
      </c>
      <c r="L77" s="102">
        <v>0</v>
      </c>
      <c r="M77" s="102">
        <v>0</v>
      </c>
      <c r="N77" s="102">
        <v>0</v>
      </c>
      <c r="O77" s="102">
        <v>0</v>
      </c>
      <c r="P77" s="102">
        <v>0</v>
      </c>
      <c r="Q77" s="103">
        <f t="shared" si="1"/>
        <v>0.818449615038317</v>
      </c>
    </row>
    <row r="78" spans="1:17" ht="15" customHeight="1">
      <c r="A78" s="13">
        <v>70</v>
      </c>
      <c r="B78" s="106" t="s">
        <v>242</v>
      </c>
      <c r="C78" s="104">
        <v>1</v>
      </c>
      <c r="D78" s="106">
        <v>121</v>
      </c>
      <c r="E78" s="102">
        <v>0</v>
      </c>
      <c r="F78" s="102">
        <v>0</v>
      </c>
      <c r="G78" s="102">
        <v>0</v>
      </c>
      <c r="H78" s="102">
        <v>0</v>
      </c>
      <c r="I78" s="102">
        <v>0</v>
      </c>
      <c r="J78" s="102">
        <v>0</v>
      </c>
      <c r="K78" s="103">
        <v>0.7870344675261707</v>
      </c>
      <c r="L78" s="102">
        <v>0</v>
      </c>
      <c r="M78" s="102">
        <v>0</v>
      </c>
      <c r="N78" s="102">
        <v>0</v>
      </c>
      <c r="O78" s="102">
        <v>0</v>
      </c>
      <c r="P78" s="102">
        <v>0</v>
      </c>
      <c r="Q78" s="103">
        <f t="shared" si="1"/>
        <v>0.7870344675261707</v>
      </c>
    </row>
    <row r="79" spans="1:17" ht="15" customHeight="1">
      <c r="A79" s="13">
        <v>71</v>
      </c>
      <c r="B79" s="106" t="s">
        <v>242</v>
      </c>
      <c r="C79" s="104">
        <v>11</v>
      </c>
      <c r="D79" s="106">
        <v>121</v>
      </c>
      <c r="E79" s="102">
        <v>0</v>
      </c>
      <c r="F79" s="102">
        <v>0</v>
      </c>
      <c r="G79" s="102">
        <v>0</v>
      </c>
      <c r="H79" s="102">
        <v>0</v>
      </c>
      <c r="I79" s="102">
        <v>0</v>
      </c>
      <c r="J79" s="102">
        <v>0</v>
      </c>
      <c r="K79" s="103">
        <v>0.8498647625504633</v>
      </c>
      <c r="L79" s="102">
        <v>0</v>
      </c>
      <c r="M79" s="102">
        <v>0</v>
      </c>
      <c r="N79" s="102">
        <v>0</v>
      </c>
      <c r="O79" s="102">
        <v>0</v>
      </c>
      <c r="P79" s="102">
        <v>0</v>
      </c>
      <c r="Q79" s="103">
        <f t="shared" si="1"/>
        <v>0.8498647625504633</v>
      </c>
    </row>
    <row r="80" spans="1:17" ht="15" customHeight="1">
      <c r="A80" s="13">
        <v>72</v>
      </c>
      <c r="B80" s="106" t="s">
        <v>243</v>
      </c>
      <c r="C80" s="104">
        <v>9</v>
      </c>
      <c r="D80" s="106">
        <v>121</v>
      </c>
      <c r="E80" s="102">
        <v>0</v>
      </c>
      <c r="F80" s="102">
        <v>0</v>
      </c>
      <c r="G80" s="102">
        <v>0</v>
      </c>
      <c r="H80" s="102">
        <v>0</v>
      </c>
      <c r="I80" s="102">
        <v>0</v>
      </c>
      <c r="J80" s="102">
        <v>0</v>
      </c>
      <c r="K80" s="103">
        <v>0.8272047210618583</v>
      </c>
      <c r="L80" s="102">
        <v>0</v>
      </c>
      <c r="M80" s="102">
        <v>0</v>
      </c>
      <c r="N80" s="102">
        <v>0</v>
      </c>
      <c r="O80" s="102">
        <v>0</v>
      </c>
      <c r="P80" s="102">
        <v>0</v>
      </c>
      <c r="Q80" s="103">
        <f t="shared" si="1"/>
        <v>0.8272047210618583</v>
      </c>
    </row>
    <row r="81" spans="1:17" ht="15" customHeight="1">
      <c r="A81" s="13">
        <v>73</v>
      </c>
      <c r="B81" s="106" t="s">
        <v>244</v>
      </c>
      <c r="C81" s="104">
        <v>5</v>
      </c>
      <c r="D81" s="106">
        <v>91</v>
      </c>
      <c r="E81" s="102">
        <v>0</v>
      </c>
      <c r="F81" s="102">
        <v>0</v>
      </c>
      <c r="G81" s="102">
        <v>0</v>
      </c>
      <c r="H81" s="102">
        <v>0</v>
      </c>
      <c r="I81" s="102">
        <v>0</v>
      </c>
      <c r="J81" s="102">
        <v>0</v>
      </c>
      <c r="K81" s="103">
        <v>0.8077476694079254</v>
      </c>
      <c r="L81" s="102">
        <v>0</v>
      </c>
      <c r="M81" s="102">
        <v>0</v>
      </c>
      <c r="N81" s="102">
        <v>0</v>
      </c>
      <c r="O81" s="102">
        <v>0</v>
      </c>
      <c r="P81" s="102">
        <v>0</v>
      </c>
      <c r="Q81" s="103">
        <f t="shared" si="1"/>
        <v>0.8077476694079254</v>
      </c>
    </row>
    <row r="82" spans="1:17" ht="15" customHeight="1">
      <c r="A82" s="13">
        <v>74</v>
      </c>
      <c r="B82" s="106" t="s">
        <v>244</v>
      </c>
      <c r="C82" s="104">
        <v>7</v>
      </c>
      <c r="D82" s="106">
        <v>121</v>
      </c>
      <c r="E82" s="102">
        <v>0</v>
      </c>
      <c r="F82" s="102">
        <v>0</v>
      </c>
      <c r="G82" s="102">
        <v>0</v>
      </c>
      <c r="H82" s="102">
        <v>0</v>
      </c>
      <c r="I82" s="102">
        <v>0</v>
      </c>
      <c r="J82" s="102">
        <v>0</v>
      </c>
      <c r="K82" s="103">
        <v>0.8498647625504633</v>
      </c>
      <c r="L82" s="102">
        <v>0</v>
      </c>
      <c r="M82" s="102">
        <v>0</v>
      </c>
      <c r="N82" s="102">
        <v>0</v>
      </c>
      <c r="O82" s="102">
        <v>0</v>
      </c>
      <c r="P82" s="102">
        <v>0</v>
      </c>
      <c r="Q82" s="103">
        <f t="shared" si="1"/>
        <v>0.8498647625504633</v>
      </c>
    </row>
    <row r="83" spans="1:17" ht="15" customHeight="1">
      <c r="A83" s="13">
        <v>75</v>
      </c>
      <c r="B83" s="106" t="s">
        <v>245</v>
      </c>
      <c r="C83" s="104">
        <v>7</v>
      </c>
      <c r="D83" s="106">
        <v>149</v>
      </c>
      <c r="E83" s="102">
        <v>0</v>
      </c>
      <c r="F83" s="102">
        <v>0</v>
      </c>
      <c r="G83" s="102">
        <v>0</v>
      </c>
      <c r="H83" s="102">
        <v>0</v>
      </c>
      <c r="I83" s="102">
        <v>0</v>
      </c>
      <c r="J83" s="102">
        <v>0</v>
      </c>
      <c r="K83" s="103">
        <v>0.8078490077689647</v>
      </c>
      <c r="L83" s="102">
        <v>0</v>
      </c>
      <c r="M83" s="102">
        <v>0</v>
      </c>
      <c r="N83" s="102">
        <v>0</v>
      </c>
      <c r="O83" s="102">
        <v>0</v>
      </c>
      <c r="P83" s="102">
        <v>0</v>
      </c>
      <c r="Q83" s="103">
        <f t="shared" si="1"/>
        <v>0.8078490077689647</v>
      </c>
    </row>
    <row r="84" spans="1:17" ht="15" customHeight="1">
      <c r="A84" s="13">
        <v>76</v>
      </c>
      <c r="B84" s="107" t="s">
        <v>245</v>
      </c>
      <c r="C84" s="104">
        <v>9</v>
      </c>
      <c r="D84" s="106">
        <v>51</v>
      </c>
      <c r="E84" s="102">
        <v>0</v>
      </c>
      <c r="F84" s="102">
        <v>0</v>
      </c>
      <c r="G84" s="102">
        <v>0</v>
      </c>
      <c r="H84" s="102">
        <v>0</v>
      </c>
      <c r="I84" s="102">
        <v>0</v>
      </c>
      <c r="J84" s="102">
        <v>0</v>
      </c>
      <c r="K84" s="103">
        <v>0.7987382426714199</v>
      </c>
      <c r="L84" s="102">
        <v>0</v>
      </c>
      <c r="M84" s="102">
        <v>0</v>
      </c>
      <c r="N84" s="102">
        <v>0</v>
      </c>
      <c r="O84" s="102">
        <v>0</v>
      </c>
      <c r="P84" s="102">
        <v>0</v>
      </c>
      <c r="Q84" s="103">
        <f t="shared" si="1"/>
        <v>0.7987382426714199</v>
      </c>
    </row>
    <row r="85" spans="1:17" ht="15" customHeight="1">
      <c r="A85" s="13">
        <v>77</v>
      </c>
      <c r="B85" s="108" t="s">
        <v>246</v>
      </c>
      <c r="C85" s="104">
        <v>3</v>
      </c>
      <c r="D85" s="109">
        <v>269</v>
      </c>
      <c r="E85" s="102">
        <v>0</v>
      </c>
      <c r="F85" s="102">
        <v>0</v>
      </c>
      <c r="G85" s="102">
        <v>0</v>
      </c>
      <c r="H85" s="102">
        <v>0</v>
      </c>
      <c r="I85" s="102">
        <v>0</v>
      </c>
      <c r="J85" s="102">
        <v>0</v>
      </c>
      <c r="K85" s="110">
        <v>0</v>
      </c>
      <c r="L85" s="102">
        <v>0</v>
      </c>
      <c r="M85" s="102">
        <v>0</v>
      </c>
      <c r="N85" s="102">
        <v>0</v>
      </c>
      <c r="O85" s="102">
        <v>0</v>
      </c>
      <c r="P85" s="102">
        <v>0</v>
      </c>
      <c r="Q85" s="103">
        <f t="shared" si="1"/>
        <v>0</v>
      </c>
    </row>
    <row r="86" spans="1:17" ht="15" customHeight="1">
      <c r="A86" s="13">
        <v>78</v>
      </c>
      <c r="B86" s="108" t="s">
        <v>246</v>
      </c>
      <c r="C86" s="104">
        <v>5</v>
      </c>
      <c r="D86" s="109">
        <v>199.1</v>
      </c>
      <c r="E86" s="102">
        <v>0</v>
      </c>
      <c r="F86" s="102">
        <v>0</v>
      </c>
      <c r="G86" s="102">
        <v>0</v>
      </c>
      <c r="H86" s="102">
        <v>0</v>
      </c>
      <c r="I86" s="102">
        <v>0</v>
      </c>
      <c r="J86" s="102">
        <v>0</v>
      </c>
      <c r="K86" s="110">
        <v>0</v>
      </c>
      <c r="L86" s="102">
        <v>0</v>
      </c>
      <c r="M86" s="102">
        <v>0</v>
      </c>
      <c r="N86" s="102">
        <v>0</v>
      </c>
      <c r="O86" s="102">
        <v>0</v>
      </c>
      <c r="P86" s="102">
        <v>0</v>
      </c>
      <c r="Q86" s="103">
        <f t="shared" si="1"/>
        <v>0</v>
      </c>
    </row>
    <row r="87" spans="1:17" ht="15" customHeight="1">
      <c r="A87" s="13">
        <v>79</v>
      </c>
      <c r="B87" s="108" t="s">
        <v>246</v>
      </c>
      <c r="C87" s="104">
        <v>6</v>
      </c>
      <c r="D87" s="109">
        <v>266</v>
      </c>
      <c r="E87" s="102">
        <v>0</v>
      </c>
      <c r="F87" s="102">
        <v>0</v>
      </c>
      <c r="G87" s="102">
        <v>0</v>
      </c>
      <c r="H87" s="102">
        <v>0</v>
      </c>
      <c r="I87" s="102">
        <v>0</v>
      </c>
      <c r="J87" s="102">
        <v>0</v>
      </c>
      <c r="K87" s="110">
        <v>0</v>
      </c>
      <c r="L87" s="102">
        <v>0</v>
      </c>
      <c r="M87" s="102">
        <v>0</v>
      </c>
      <c r="N87" s="102">
        <v>0</v>
      </c>
      <c r="O87" s="102">
        <v>0</v>
      </c>
      <c r="P87" s="102">
        <v>0</v>
      </c>
      <c r="Q87" s="103">
        <f t="shared" si="1"/>
        <v>0</v>
      </c>
    </row>
    <row r="88" spans="1:17" ht="15" customHeight="1">
      <c r="A88" s="13">
        <v>80</v>
      </c>
      <c r="B88" s="108" t="s">
        <v>246</v>
      </c>
      <c r="C88" s="13">
        <v>7</v>
      </c>
      <c r="D88" s="109">
        <v>256.4</v>
      </c>
      <c r="E88" s="102">
        <v>0</v>
      </c>
      <c r="F88" s="102">
        <v>0</v>
      </c>
      <c r="G88" s="102">
        <v>0</v>
      </c>
      <c r="H88" s="102">
        <v>0</v>
      </c>
      <c r="I88" s="102">
        <v>0</v>
      </c>
      <c r="J88" s="102">
        <v>0</v>
      </c>
      <c r="K88" s="110">
        <v>0</v>
      </c>
      <c r="L88" s="102">
        <v>0</v>
      </c>
      <c r="M88" s="102">
        <v>0</v>
      </c>
      <c r="N88" s="102">
        <v>0</v>
      </c>
      <c r="O88" s="102">
        <v>0</v>
      </c>
      <c r="P88" s="102">
        <v>0</v>
      </c>
      <c r="Q88" s="103">
        <f t="shared" si="1"/>
        <v>0</v>
      </c>
    </row>
    <row r="89" spans="1:17" ht="15" customHeight="1">
      <c r="A89" s="13">
        <v>81</v>
      </c>
      <c r="B89" s="108" t="s">
        <v>246</v>
      </c>
      <c r="C89" s="104">
        <v>8</v>
      </c>
      <c r="D89" s="109">
        <v>522.2</v>
      </c>
      <c r="E89" s="102">
        <v>0</v>
      </c>
      <c r="F89" s="102">
        <v>0</v>
      </c>
      <c r="G89" s="102">
        <v>0</v>
      </c>
      <c r="H89" s="102">
        <v>0</v>
      </c>
      <c r="I89" s="102">
        <v>0</v>
      </c>
      <c r="J89" s="102">
        <v>0</v>
      </c>
      <c r="K89" s="110">
        <v>0</v>
      </c>
      <c r="L89" s="102">
        <v>0</v>
      </c>
      <c r="M89" s="102">
        <v>0</v>
      </c>
      <c r="N89" s="102">
        <v>0</v>
      </c>
      <c r="O89" s="102">
        <v>0</v>
      </c>
      <c r="P89" s="102">
        <v>0</v>
      </c>
      <c r="Q89" s="103">
        <f t="shared" si="1"/>
        <v>0</v>
      </c>
    </row>
    <row r="90" spans="1:17" ht="15" customHeight="1">
      <c r="A90" s="13">
        <v>82</v>
      </c>
      <c r="B90" s="108" t="s">
        <v>246</v>
      </c>
      <c r="C90" s="104">
        <v>12</v>
      </c>
      <c r="D90" s="109">
        <v>264.3</v>
      </c>
      <c r="E90" s="102">
        <v>0</v>
      </c>
      <c r="F90" s="102">
        <v>0</v>
      </c>
      <c r="G90" s="102">
        <v>0</v>
      </c>
      <c r="H90" s="102">
        <v>0</v>
      </c>
      <c r="I90" s="102">
        <v>0</v>
      </c>
      <c r="J90" s="102">
        <v>0</v>
      </c>
      <c r="K90" s="110">
        <v>0</v>
      </c>
      <c r="L90" s="102">
        <v>0</v>
      </c>
      <c r="M90" s="102">
        <v>0</v>
      </c>
      <c r="N90" s="102">
        <v>0</v>
      </c>
      <c r="O90" s="102">
        <v>0</v>
      </c>
      <c r="P90" s="102">
        <v>0</v>
      </c>
      <c r="Q90" s="103">
        <f t="shared" si="1"/>
        <v>0</v>
      </c>
    </row>
    <row r="91" spans="1:17" ht="15" customHeight="1">
      <c r="A91" s="13">
        <v>83</v>
      </c>
      <c r="B91" s="108" t="s">
        <v>246</v>
      </c>
      <c r="C91" s="104">
        <v>14</v>
      </c>
      <c r="D91" s="109">
        <v>139</v>
      </c>
      <c r="E91" s="102">
        <v>0</v>
      </c>
      <c r="F91" s="102">
        <v>0</v>
      </c>
      <c r="G91" s="102">
        <v>0</v>
      </c>
      <c r="H91" s="102">
        <v>0</v>
      </c>
      <c r="I91" s="102">
        <v>0</v>
      </c>
      <c r="J91" s="102">
        <v>0</v>
      </c>
      <c r="K91" s="110">
        <v>0</v>
      </c>
      <c r="L91" s="102">
        <v>0</v>
      </c>
      <c r="M91" s="102">
        <v>0</v>
      </c>
      <c r="N91" s="102">
        <v>0</v>
      </c>
      <c r="O91" s="102">
        <v>0</v>
      </c>
      <c r="P91" s="102">
        <v>0</v>
      </c>
      <c r="Q91" s="103">
        <f t="shared" si="1"/>
        <v>0</v>
      </c>
    </row>
    <row r="92" spans="1:17" ht="15" customHeight="1">
      <c r="A92" s="13">
        <v>84</v>
      </c>
      <c r="B92" s="108" t="s">
        <v>246</v>
      </c>
      <c r="C92" s="104">
        <v>16</v>
      </c>
      <c r="D92" s="109">
        <v>139</v>
      </c>
      <c r="E92" s="102">
        <v>0</v>
      </c>
      <c r="F92" s="102">
        <v>0</v>
      </c>
      <c r="G92" s="102">
        <v>0</v>
      </c>
      <c r="H92" s="102">
        <v>0</v>
      </c>
      <c r="I92" s="102">
        <v>0</v>
      </c>
      <c r="J92" s="102">
        <v>0</v>
      </c>
      <c r="K92" s="110">
        <v>0</v>
      </c>
      <c r="L92" s="102">
        <v>0</v>
      </c>
      <c r="M92" s="102">
        <v>0</v>
      </c>
      <c r="N92" s="102">
        <v>0</v>
      </c>
      <c r="O92" s="102">
        <v>0</v>
      </c>
      <c r="P92" s="102">
        <v>0</v>
      </c>
      <c r="Q92" s="103">
        <f t="shared" si="1"/>
        <v>0</v>
      </c>
    </row>
    <row r="93" spans="1:17" ht="15" customHeight="1">
      <c r="A93" s="13">
        <v>85</v>
      </c>
      <c r="B93" s="111" t="s">
        <v>246</v>
      </c>
      <c r="C93" s="104">
        <v>18</v>
      </c>
      <c r="D93" s="109">
        <v>139</v>
      </c>
      <c r="E93" s="102">
        <v>0</v>
      </c>
      <c r="F93" s="102">
        <v>0</v>
      </c>
      <c r="G93" s="102">
        <v>0</v>
      </c>
      <c r="H93" s="102">
        <v>0</v>
      </c>
      <c r="I93" s="102">
        <v>0</v>
      </c>
      <c r="J93" s="102">
        <v>0</v>
      </c>
      <c r="K93" s="102">
        <v>0</v>
      </c>
      <c r="L93" s="102">
        <v>0</v>
      </c>
      <c r="M93" s="102">
        <v>0</v>
      </c>
      <c r="N93" s="102">
        <v>0</v>
      </c>
      <c r="O93" s="102">
        <v>0</v>
      </c>
      <c r="P93" s="102">
        <v>0</v>
      </c>
      <c r="Q93" s="103">
        <f t="shared" si="1"/>
        <v>0</v>
      </c>
    </row>
    <row r="94" spans="1:17" ht="15" customHeight="1">
      <c r="A94" s="13">
        <v>86</v>
      </c>
      <c r="B94" s="13" t="s">
        <v>247</v>
      </c>
      <c r="C94" s="13">
        <v>4</v>
      </c>
      <c r="D94" s="112">
        <f>'[168]Од.4'!$B$4</f>
        <v>407.75</v>
      </c>
      <c r="E94" s="102">
        <v>0.5828773273060923</v>
      </c>
      <c r="F94" s="102">
        <v>0.15260682297291023</v>
      </c>
      <c r="G94" s="102">
        <v>0</v>
      </c>
      <c r="H94" s="102">
        <v>0.46160695410793645</v>
      </c>
      <c r="I94" s="102">
        <v>0</v>
      </c>
      <c r="J94" s="102">
        <v>0</v>
      </c>
      <c r="K94" s="102">
        <v>0.12936870987169055</v>
      </c>
      <c r="L94" s="102">
        <v>2.118516267130962</v>
      </c>
      <c r="M94" s="102">
        <v>0.11937197203160624</v>
      </c>
      <c r="N94" s="102">
        <v>0.2394189188879257</v>
      </c>
      <c r="O94" s="102">
        <v>0</v>
      </c>
      <c r="P94" s="102">
        <v>0</v>
      </c>
      <c r="Q94" s="103">
        <f aca="true" t="shared" si="2" ref="Q94:Q145">E94+F94+G94+H94+I94+J94+K94+L94+M94+N94+O94+P94</f>
        <v>3.803766972309124</v>
      </c>
    </row>
    <row r="95" spans="1:17" ht="15" customHeight="1">
      <c r="A95" s="13">
        <v>87</v>
      </c>
      <c r="B95" s="13" t="s">
        <v>247</v>
      </c>
      <c r="C95" s="13">
        <v>6</v>
      </c>
      <c r="D95" s="36">
        <v>409.47</v>
      </c>
      <c r="E95" s="102">
        <v>0.6519888679835958</v>
      </c>
      <c r="F95" s="102">
        <v>0.1494893683100998</v>
      </c>
      <c r="G95" s="102">
        <v>0</v>
      </c>
      <c r="H95" s="102">
        <v>0.47630180478768586</v>
      </c>
      <c r="I95" s="102">
        <v>0</v>
      </c>
      <c r="J95" s="102">
        <v>0</v>
      </c>
      <c r="K95" s="102">
        <v>0.12676077499139604</v>
      </c>
      <c r="L95" s="102">
        <v>2.116183524215032</v>
      </c>
      <c r="M95" s="102">
        <v>0.13357488871655437</v>
      </c>
      <c r="N95" s="102">
        <v>0.34497780860355054</v>
      </c>
      <c r="O95" s="102">
        <v>0</v>
      </c>
      <c r="P95" s="102">
        <v>0</v>
      </c>
      <c r="Q95" s="103">
        <f t="shared" si="2"/>
        <v>3.9992770376079148</v>
      </c>
    </row>
    <row r="96" spans="1:17" ht="15" customHeight="1">
      <c r="A96" s="13">
        <v>88</v>
      </c>
      <c r="B96" s="13" t="s">
        <v>247</v>
      </c>
      <c r="C96" s="13">
        <v>12</v>
      </c>
      <c r="D96" s="36">
        <v>409.47</v>
      </c>
      <c r="E96" s="102">
        <v>0.6508197182169038</v>
      </c>
      <c r="F96" s="102">
        <v>0.14936601143094305</v>
      </c>
      <c r="G96" s="102">
        <v>0</v>
      </c>
      <c r="H96" s="102">
        <v>0.48417270618864994</v>
      </c>
      <c r="I96" s="102">
        <v>0</v>
      </c>
      <c r="J96" s="102">
        <v>0</v>
      </c>
      <c r="K96" s="102">
        <v>0.1294965849179135</v>
      </c>
      <c r="L96" s="102">
        <v>2.133029034323786</v>
      </c>
      <c r="M96" s="102">
        <v>0.1333313045097478</v>
      </c>
      <c r="N96" s="102">
        <v>0.34433795441858867</v>
      </c>
      <c r="O96" s="102">
        <v>0</v>
      </c>
      <c r="P96" s="102">
        <v>0</v>
      </c>
      <c r="Q96" s="103">
        <f t="shared" si="2"/>
        <v>4.024553314006533</v>
      </c>
    </row>
    <row r="97" spans="1:17" ht="15" customHeight="1">
      <c r="A97" s="13">
        <v>89</v>
      </c>
      <c r="B97" s="13" t="s">
        <v>247</v>
      </c>
      <c r="C97" s="13">
        <v>14</v>
      </c>
      <c r="D97" s="36">
        <v>409.47</v>
      </c>
      <c r="E97" s="102">
        <v>0.575469084977288</v>
      </c>
      <c r="F97" s="102">
        <v>0.15008907411458564</v>
      </c>
      <c r="G97" s="102">
        <v>0</v>
      </c>
      <c r="H97" s="102">
        <v>0.4833706161385929</v>
      </c>
      <c r="I97" s="102">
        <v>0</v>
      </c>
      <c r="J97" s="102">
        <v>0</v>
      </c>
      <c r="K97" s="102">
        <v>0.13006751592881174</v>
      </c>
      <c r="L97" s="102">
        <v>2.1226990875940017</v>
      </c>
      <c r="M97" s="102">
        <v>0.11785026052631378</v>
      </c>
      <c r="N97" s="102">
        <v>0.3410108876827562</v>
      </c>
      <c r="O97" s="102">
        <v>0</v>
      </c>
      <c r="P97" s="102">
        <v>0</v>
      </c>
      <c r="Q97" s="103">
        <f t="shared" si="2"/>
        <v>3.9205565269623497</v>
      </c>
    </row>
    <row r="98" spans="1:17" ht="15" customHeight="1">
      <c r="A98" s="13">
        <v>90</v>
      </c>
      <c r="B98" s="100" t="s">
        <v>248</v>
      </c>
      <c r="C98" s="13">
        <v>14</v>
      </c>
      <c r="D98" s="36">
        <v>392.6</v>
      </c>
      <c r="E98" s="102">
        <v>1.1934574164794252</v>
      </c>
      <c r="F98" s="102">
        <v>0.143473463186128</v>
      </c>
      <c r="G98" s="102">
        <v>0</v>
      </c>
      <c r="H98" s="102">
        <v>0.23320734552202893</v>
      </c>
      <c r="I98" s="102">
        <v>0</v>
      </c>
      <c r="J98" s="102">
        <v>0</v>
      </c>
      <c r="K98" s="102">
        <v>0.12732848675715872</v>
      </c>
      <c r="L98" s="102">
        <v>2.235671786162239</v>
      </c>
      <c r="M98" s="102">
        <v>0.24482677543732373</v>
      </c>
      <c r="N98" s="102">
        <v>0.11736513678668324</v>
      </c>
      <c r="O98" s="102">
        <v>0</v>
      </c>
      <c r="P98" s="102">
        <v>0</v>
      </c>
      <c r="Q98" s="103">
        <f t="shared" si="2"/>
        <v>4.295330410330986</v>
      </c>
    </row>
    <row r="99" spans="1:17" ht="15" customHeight="1">
      <c r="A99" s="13">
        <v>91</v>
      </c>
      <c r="B99" s="100" t="s">
        <v>248</v>
      </c>
      <c r="C99" s="13">
        <v>16</v>
      </c>
      <c r="D99" s="36">
        <v>420</v>
      </c>
      <c r="E99" s="102">
        <v>0.7801024619515347</v>
      </c>
      <c r="F99" s="102">
        <v>0.14408368734497332</v>
      </c>
      <c r="G99" s="102">
        <v>0</v>
      </c>
      <c r="H99" s="102">
        <v>0.23060103017908062</v>
      </c>
      <c r="I99" s="102">
        <v>0</v>
      </c>
      <c r="J99" s="102">
        <v>0</v>
      </c>
      <c r="K99" s="102">
        <v>0.12769030229173037</v>
      </c>
      <c r="L99" s="102">
        <v>2.0853647382006626</v>
      </c>
      <c r="M99" s="102">
        <v>0.15970852980062475</v>
      </c>
      <c r="N99" s="102">
        <v>0.11949486827619346</v>
      </c>
      <c r="O99" s="102">
        <v>0</v>
      </c>
      <c r="P99" s="102">
        <v>0</v>
      </c>
      <c r="Q99" s="103">
        <f t="shared" si="2"/>
        <v>3.6470456180448</v>
      </c>
    </row>
    <row r="100" spans="1:17" ht="15" customHeight="1">
      <c r="A100" s="13">
        <v>92</v>
      </c>
      <c r="B100" s="13" t="s">
        <v>249</v>
      </c>
      <c r="C100" s="13">
        <v>3</v>
      </c>
      <c r="D100" s="36">
        <v>566</v>
      </c>
      <c r="E100" s="102">
        <v>1.0116512195923366</v>
      </c>
      <c r="F100" s="102">
        <v>0.10141370055610854</v>
      </c>
      <c r="G100" s="102">
        <v>0</v>
      </c>
      <c r="H100" s="102">
        <v>0.28443540855405514</v>
      </c>
      <c r="I100" s="102">
        <v>0</v>
      </c>
      <c r="J100" s="102">
        <v>0</v>
      </c>
      <c r="K100" s="102">
        <v>0.11244386338437681</v>
      </c>
      <c r="L100" s="102">
        <v>2.231264327621983</v>
      </c>
      <c r="M100" s="102">
        <v>0.20737246964451533</v>
      </c>
      <c r="N100" s="102">
        <v>0.08594683763448766</v>
      </c>
      <c r="O100" s="102">
        <v>0</v>
      </c>
      <c r="P100" s="102">
        <v>0</v>
      </c>
      <c r="Q100" s="103">
        <f t="shared" si="2"/>
        <v>4.034527826987863</v>
      </c>
    </row>
    <row r="101" spans="1:17" ht="15" customHeight="1">
      <c r="A101" s="13">
        <v>93</v>
      </c>
      <c r="B101" s="13" t="s">
        <v>249</v>
      </c>
      <c r="C101" s="13">
        <v>4</v>
      </c>
      <c r="D101" s="36">
        <v>615.3</v>
      </c>
      <c r="E101" s="102">
        <v>1.353843709834539</v>
      </c>
      <c r="F101" s="102">
        <v>0.11326588613816209</v>
      </c>
      <c r="G101" s="102">
        <v>0</v>
      </c>
      <c r="H101" s="102">
        <v>0.27816986810718014</v>
      </c>
      <c r="I101" s="102">
        <v>0</v>
      </c>
      <c r="J101" s="102">
        <v>0</v>
      </c>
      <c r="K101" s="102">
        <v>0.11848777081349032</v>
      </c>
      <c r="L101" s="102">
        <v>1.911875849149895</v>
      </c>
      <c r="M101" s="102">
        <v>0.277776099787976</v>
      </c>
      <c r="N101" s="102">
        <v>0.1410722107510996</v>
      </c>
      <c r="O101" s="102">
        <v>0</v>
      </c>
      <c r="P101" s="102">
        <v>0</v>
      </c>
      <c r="Q101" s="103">
        <f t="shared" si="2"/>
        <v>4.194491394582342</v>
      </c>
    </row>
    <row r="102" spans="1:17" ht="15" customHeight="1">
      <c r="A102" s="13">
        <v>94</v>
      </c>
      <c r="B102" s="13" t="s">
        <v>249</v>
      </c>
      <c r="C102" s="13">
        <v>5</v>
      </c>
      <c r="D102" s="36">
        <v>184.9</v>
      </c>
      <c r="E102" s="102">
        <v>0.9798535606780967</v>
      </c>
      <c r="F102" s="102">
        <v>0.2922920435211602</v>
      </c>
      <c r="G102" s="102">
        <v>0</v>
      </c>
      <c r="H102" s="102">
        <v>0.31635205515189485</v>
      </c>
      <c r="I102" s="102">
        <v>0</v>
      </c>
      <c r="J102" s="102">
        <v>0</v>
      </c>
      <c r="K102" s="102">
        <v>0.12980129442484548</v>
      </c>
      <c r="L102" s="102">
        <v>3.0537425466174852</v>
      </c>
      <c r="M102" s="102">
        <v>0.20120885041568123</v>
      </c>
      <c r="N102" s="102">
        <v>0.3085532453746593</v>
      </c>
      <c r="O102" s="102">
        <v>0</v>
      </c>
      <c r="P102" s="102">
        <v>0</v>
      </c>
      <c r="Q102" s="103">
        <f t="shared" si="2"/>
        <v>5.281803596183823</v>
      </c>
    </row>
    <row r="103" spans="1:17" ht="15" customHeight="1">
      <c r="A103" s="13">
        <v>95</v>
      </c>
      <c r="B103" s="13" t="s">
        <v>249</v>
      </c>
      <c r="C103" s="13">
        <v>6</v>
      </c>
      <c r="D103" s="36">
        <v>413.7</v>
      </c>
      <c r="E103" s="102">
        <v>1.2723249663408849</v>
      </c>
      <c r="F103" s="102">
        <v>0.1322224029667418</v>
      </c>
      <c r="G103" s="102">
        <v>0</v>
      </c>
      <c r="H103" s="102">
        <v>0.261222746761202</v>
      </c>
      <c r="I103" s="102">
        <v>0</v>
      </c>
      <c r="J103" s="102">
        <v>0</v>
      </c>
      <c r="K103" s="102">
        <v>0.11736543274827194</v>
      </c>
      <c r="L103" s="102">
        <v>2.061982104986114</v>
      </c>
      <c r="M103" s="102">
        <v>0.2610446448010323</v>
      </c>
      <c r="N103" s="102">
        <v>0.08685325836513888</v>
      </c>
      <c r="O103" s="102">
        <v>0</v>
      </c>
      <c r="P103" s="102">
        <v>0</v>
      </c>
      <c r="Q103" s="103">
        <f t="shared" si="2"/>
        <v>4.193015556969386</v>
      </c>
    </row>
    <row r="104" spans="1:17" ht="15" customHeight="1">
      <c r="A104" s="13">
        <v>96</v>
      </c>
      <c r="B104" s="13" t="s">
        <v>249</v>
      </c>
      <c r="C104" s="13">
        <v>7</v>
      </c>
      <c r="D104" s="36">
        <v>411.2</v>
      </c>
      <c r="E104" s="102">
        <v>0.9210981330046012</v>
      </c>
      <c r="F104" s="102">
        <v>0.14064112517747543</v>
      </c>
      <c r="G104" s="102">
        <v>0</v>
      </c>
      <c r="H104" s="102">
        <v>0.2758661808218764</v>
      </c>
      <c r="I104" s="102">
        <v>0</v>
      </c>
      <c r="J104" s="102">
        <v>0</v>
      </c>
      <c r="K104" s="102">
        <v>0.12470840846126637</v>
      </c>
      <c r="L104" s="102">
        <v>1.97657053191746</v>
      </c>
      <c r="M104" s="102">
        <v>0.18875083980960453</v>
      </c>
      <c r="N104" s="102">
        <v>0.25052204323091365</v>
      </c>
      <c r="O104" s="102">
        <v>0</v>
      </c>
      <c r="P104" s="102">
        <v>0</v>
      </c>
      <c r="Q104" s="103">
        <f t="shared" si="2"/>
        <v>3.878157262423198</v>
      </c>
    </row>
    <row r="105" spans="1:17" ht="15" customHeight="1">
      <c r="A105" s="13">
        <v>97</v>
      </c>
      <c r="B105" s="13" t="s">
        <v>249</v>
      </c>
      <c r="C105" s="13">
        <v>8</v>
      </c>
      <c r="D105" s="36">
        <v>458.7</v>
      </c>
      <c r="E105" s="102">
        <v>1.217033339188793</v>
      </c>
      <c r="F105" s="102">
        <v>0.12219650774110719</v>
      </c>
      <c r="G105" s="102">
        <v>0</v>
      </c>
      <c r="H105" s="102">
        <v>0.24698532315388555</v>
      </c>
      <c r="I105" s="102">
        <v>0</v>
      </c>
      <c r="J105" s="102">
        <v>0</v>
      </c>
      <c r="K105" s="102">
        <v>0.1084338747432133</v>
      </c>
      <c r="L105" s="102">
        <v>1.9324672168946506</v>
      </c>
      <c r="M105" s="102">
        <v>0.24962278410785113</v>
      </c>
      <c r="N105" s="102">
        <v>0.22493224385091565</v>
      </c>
      <c r="O105" s="102">
        <v>0</v>
      </c>
      <c r="P105" s="102">
        <v>0</v>
      </c>
      <c r="Q105" s="103">
        <f t="shared" si="2"/>
        <v>4.101671289680416</v>
      </c>
    </row>
    <row r="106" spans="1:17" ht="15" customHeight="1">
      <c r="A106" s="13">
        <v>98</v>
      </c>
      <c r="B106" s="13" t="s">
        <v>249</v>
      </c>
      <c r="C106" s="13">
        <v>9</v>
      </c>
      <c r="D106" s="36">
        <v>639.9</v>
      </c>
      <c r="E106" s="102">
        <v>0.8272823340569706</v>
      </c>
      <c r="F106" s="102">
        <v>0.09562422202231334</v>
      </c>
      <c r="G106" s="102">
        <v>0</v>
      </c>
      <c r="H106" s="102">
        <v>0.25439132504599027</v>
      </c>
      <c r="I106" s="102">
        <v>0</v>
      </c>
      <c r="J106" s="102">
        <v>0</v>
      </c>
      <c r="K106" s="102">
        <v>0.12709937907803245</v>
      </c>
      <c r="L106" s="102">
        <v>1.895269352516432</v>
      </c>
      <c r="M106" s="102">
        <v>0.16932213410543934</v>
      </c>
      <c r="N106" s="102">
        <v>0.17735520343850736</v>
      </c>
      <c r="O106" s="102">
        <v>0</v>
      </c>
      <c r="P106" s="102">
        <v>0</v>
      </c>
      <c r="Q106" s="103">
        <f t="shared" si="2"/>
        <v>3.5463439502636853</v>
      </c>
    </row>
    <row r="107" spans="1:17" ht="15" customHeight="1">
      <c r="A107" s="13">
        <v>99</v>
      </c>
      <c r="B107" s="13" t="s">
        <v>249</v>
      </c>
      <c r="C107" s="13">
        <v>11</v>
      </c>
      <c r="D107" s="36">
        <v>637.95</v>
      </c>
      <c r="E107" s="102">
        <v>0.946510090292335</v>
      </c>
      <c r="F107" s="102">
        <v>0.09356377984488945</v>
      </c>
      <c r="G107" s="102">
        <v>0</v>
      </c>
      <c r="H107" s="102">
        <v>0.2501404350569225</v>
      </c>
      <c r="I107" s="102">
        <v>0</v>
      </c>
      <c r="J107" s="102">
        <v>0</v>
      </c>
      <c r="K107" s="102">
        <v>0.12441622604319964</v>
      </c>
      <c r="L107" s="102">
        <v>1.905229018265279</v>
      </c>
      <c r="M107" s="102">
        <v>0.193860058292595</v>
      </c>
      <c r="N107" s="102">
        <v>0.13793653970223524</v>
      </c>
      <c r="O107" s="102">
        <v>0</v>
      </c>
      <c r="P107" s="102">
        <v>0</v>
      </c>
      <c r="Q107" s="103">
        <f t="shared" si="2"/>
        <v>3.651656147497456</v>
      </c>
    </row>
    <row r="108" spans="1:17" ht="15" customHeight="1">
      <c r="A108" s="13">
        <v>100</v>
      </c>
      <c r="B108" s="13" t="s">
        <v>249</v>
      </c>
      <c r="C108" s="13">
        <v>13</v>
      </c>
      <c r="D108" s="36">
        <v>417.1</v>
      </c>
      <c r="E108" s="102">
        <v>1.2673439940657978</v>
      </c>
      <c r="F108" s="102">
        <v>0.13278757373311995</v>
      </c>
      <c r="G108" s="102">
        <v>0</v>
      </c>
      <c r="H108" s="102">
        <v>0.23714461816645294</v>
      </c>
      <c r="I108" s="102">
        <v>0</v>
      </c>
      <c r="J108" s="102">
        <v>0</v>
      </c>
      <c r="K108" s="102">
        <v>0.11783714081118883</v>
      </c>
      <c r="L108" s="102">
        <v>1.8561782111144145</v>
      </c>
      <c r="M108" s="102">
        <v>0.25999067589889646</v>
      </c>
      <c r="N108" s="102">
        <v>0.2458140965782493</v>
      </c>
      <c r="O108" s="102">
        <v>0</v>
      </c>
      <c r="P108" s="102">
        <v>0</v>
      </c>
      <c r="Q108" s="103">
        <f t="shared" si="2"/>
        <v>4.11709631036812</v>
      </c>
    </row>
    <row r="109" spans="1:17" ht="15" customHeight="1">
      <c r="A109" s="13">
        <v>101</v>
      </c>
      <c r="B109" s="13" t="s">
        <v>249</v>
      </c>
      <c r="C109" s="104">
        <v>15</v>
      </c>
      <c r="D109" s="105">
        <v>413</v>
      </c>
      <c r="E109" s="102">
        <v>0.9348547494856307</v>
      </c>
      <c r="F109" s="102">
        <v>0.1408417207578157</v>
      </c>
      <c r="G109" s="102">
        <v>0</v>
      </c>
      <c r="H109" s="102">
        <v>0.24892048706354586</v>
      </c>
      <c r="I109" s="102">
        <v>0</v>
      </c>
      <c r="J109" s="102">
        <v>0</v>
      </c>
      <c r="K109" s="102">
        <v>0.12487053901650892</v>
      </c>
      <c r="L109" s="102">
        <v>1.9077492392823157</v>
      </c>
      <c r="M109" s="102">
        <v>0.19152662006538337</v>
      </c>
      <c r="N109" s="102">
        <v>0.24966262512482257</v>
      </c>
      <c r="O109" s="102">
        <v>0</v>
      </c>
      <c r="P109" s="102">
        <v>0</v>
      </c>
      <c r="Q109" s="103">
        <f t="shared" si="2"/>
        <v>3.7984259807960226</v>
      </c>
    </row>
    <row r="110" spans="1:17" ht="15" customHeight="1">
      <c r="A110" s="13">
        <v>102</v>
      </c>
      <c r="B110" s="100" t="s">
        <v>250</v>
      </c>
      <c r="C110" s="13">
        <v>5</v>
      </c>
      <c r="D110" s="36">
        <v>1520.9</v>
      </c>
      <c r="E110" s="102">
        <v>0.287517922045605</v>
      </c>
      <c r="F110" s="102">
        <v>0.18708001033041008</v>
      </c>
      <c r="G110" s="102">
        <v>0</v>
      </c>
      <c r="H110" s="102">
        <v>0.6824914945436108</v>
      </c>
      <c r="I110" s="102">
        <v>0</v>
      </c>
      <c r="J110" s="102">
        <v>0</v>
      </c>
      <c r="K110" s="102">
        <v>0.1110173374224592</v>
      </c>
      <c r="L110" s="102">
        <v>2.7950085885630873</v>
      </c>
      <c r="M110" s="102">
        <v>0.05889807504936239</v>
      </c>
      <c r="N110" s="102">
        <v>0.11362269614951219</v>
      </c>
      <c r="O110" s="102">
        <v>0</v>
      </c>
      <c r="P110" s="102">
        <v>0</v>
      </c>
      <c r="Q110" s="103">
        <f t="shared" si="2"/>
        <v>4.235636124104047</v>
      </c>
    </row>
    <row r="111" spans="1:17" ht="15" customHeight="1">
      <c r="A111" s="13">
        <v>103</v>
      </c>
      <c r="B111" s="13" t="s">
        <v>247</v>
      </c>
      <c r="C111" s="13">
        <v>2</v>
      </c>
      <c r="D111" s="36">
        <v>1143.77</v>
      </c>
      <c r="E111" s="102">
        <v>0.3378900549011144</v>
      </c>
      <c r="F111" s="102">
        <v>0.1042212346607569</v>
      </c>
      <c r="G111" s="102">
        <v>0</v>
      </c>
      <c r="H111" s="102">
        <v>0.5240432430705876</v>
      </c>
      <c r="I111" s="102">
        <v>0</v>
      </c>
      <c r="J111" s="102">
        <v>0</v>
      </c>
      <c r="K111" s="102">
        <v>0.15065512281082993</v>
      </c>
      <c r="L111" s="102">
        <v>1.9035371127559282</v>
      </c>
      <c r="M111" s="102">
        <v>0.06906077461988605</v>
      </c>
      <c r="N111" s="102">
        <v>0.15815106133328824</v>
      </c>
      <c r="O111" s="102">
        <v>0</v>
      </c>
      <c r="P111" s="102">
        <v>0</v>
      </c>
      <c r="Q111" s="103">
        <f t="shared" si="2"/>
        <v>3.2475586041523914</v>
      </c>
    </row>
    <row r="112" spans="1:17" ht="15" customHeight="1">
      <c r="A112" s="13">
        <v>104</v>
      </c>
      <c r="B112" s="13" t="s">
        <v>247</v>
      </c>
      <c r="C112" s="13">
        <v>16</v>
      </c>
      <c r="D112" s="36">
        <v>1428.86</v>
      </c>
      <c r="E112" s="102">
        <v>0.5625187008064856</v>
      </c>
      <c r="F112" s="102">
        <v>0.11969771308580067</v>
      </c>
      <c r="G112" s="102">
        <v>0</v>
      </c>
      <c r="H112" s="102">
        <v>0.43859588346381834</v>
      </c>
      <c r="I112" s="102">
        <v>0</v>
      </c>
      <c r="J112" s="102">
        <v>0</v>
      </c>
      <c r="K112" s="102">
        <v>0.17563586143875917</v>
      </c>
      <c r="L112" s="102">
        <v>1.5037911708789606</v>
      </c>
      <c r="M112" s="102">
        <v>0.11505744948024607</v>
      </c>
      <c r="N112" s="102">
        <v>0.2254135884981001</v>
      </c>
      <c r="O112" s="102">
        <v>0</v>
      </c>
      <c r="P112" s="102">
        <v>0</v>
      </c>
      <c r="Q112" s="103">
        <f t="shared" si="2"/>
        <v>3.140710367652171</v>
      </c>
    </row>
    <row r="113" spans="1:17" ht="15" customHeight="1">
      <c r="A113" s="13">
        <v>105</v>
      </c>
      <c r="B113" s="13" t="s">
        <v>232</v>
      </c>
      <c r="C113" s="13">
        <v>299</v>
      </c>
      <c r="D113" s="36">
        <v>1124.11</v>
      </c>
      <c r="E113" s="102">
        <v>0.23448848921669407</v>
      </c>
      <c r="F113" s="102">
        <v>0.19051509276328418</v>
      </c>
      <c r="G113" s="102">
        <v>0</v>
      </c>
      <c r="H113" s="102">
        <v>0.5264919922484047</v>
      </c>
      <c r="I113" s="102">
        <v>0</v>
      </c>
      <c r="J113" s="102">
        <v>0</v>
      </c>
      <c r="K113" s="102">
        <v>0.11045347134627492</v>
      </c>
      <c r="L113" s="102">
        <v>2.4610022555585775</v>
      </c>
      <c r="M113" s="102">
        <v>0.04797038090003564</v>
      </c>
      <c r="N113" s="102">
        <v>0.08618829556825394</v>
      </c>
      <c r="O113" s="102">
        <v>0</v>
      </c>
      <c r="P113" s="102">
        <v>0</v>
      </c>
      <c r="Q113" s="103">
        <f t="shared" si="2"/>
        <v>3.6571099776015252</v>
      </c>
    </row>
    <row r="114" spans="1:17" ht="15" customHeight="1">
      <c r="A114" s="13">
        <v>106</v>
      </c>
      <c r="B114" s="13" t="s">
        <v>232</v>
      </c>
      <c r="C114" s="13">
        <v>301</v>
      </c>
      <c r="D114" s="36">
        <v>1137.28</v>
      </c>
      <c r="E114" s="102">
        <v>0.3728797127334592</v>
      </c>
      <c r="F114" s="102">
        <v>0.19339352673618407</v>
      </c>
      <c r="G114" s="102">
        <v>0</v>
      </c>
      <c r="H114" s="102">
        <v>0.5006583636419059</v>
      </c>
      <c r="I114" s="102">
        <v>0</v>
      </c>
      <c r="J114" s="102">
        <v>0</v>
      </c>
      <c r="K114" s="102">
        <v>0.10653282052488873</v>
      </c>
      <c r="L114" s="102">
        <v>2.4208701383030076</v>
      </c>
      <c r="M114" s="102">
        <v>0.07632564320249553</v>
      </c>
      <c r="N114" s="102">
        <v>0.24163336592329188</v>
      </c>
      <c r="O114" s="102">
        <v>0</v>
      </c>
      <c r="P114" s="102">
        <v>0</v>
      </c>
      <c r="Q114" s="103">
        <f t="shared" si="2"/>
        <v>3.9122935710652325</v>
      </c>
    </row>
    <row r="115" spans="1:17" ht="15" customHeight="1">
      <c r="A115" s="13">
        <v>107</v>
      </c>
      <c r="B115" s="13" t="s">
        <v>232</v>
      </c>
      <c r="C115" s="13">
        <v>303</v>
      </c>
      <c r="D115" s="36">
        <v>1108.15</v>
      </c>
      <c r="E115" s="102">
        <v>0.5524236224560892</v>
      </c>
      <c r="F115" s="102">
        <v>0.18635767615693385</v>
      </c>
      <c r="G115" s="102">
        <v>0</v>
      </c>
      <c r="H115" s="102">
        <v>0.5042833555689938</v>
      </c>
      <c r="I115" s="102">
        <v>0</v>
      </c>
      <c r="J115" s="102">
        <v>0</v>
      </c>
      <c r="K115" s="102">
        <v>0.10537038637221077</v>
      </c>
      <c r="L115" s="102">
        <v>2.2419073478909897</v>
      </c>
      <c r="M115" s="102">
        <v>0.11316739149493821</v>
      </c>
      <c r="N115" s="102">
        <v>0.24671943174081984</v>
      </c>
      <c r="O115" s="102">
        <v>0</v>
      </c>
      <c r="P115" s="102">
        <v>0</v>
      </c>
      <c r="Q115" s="103">
        <f t="shared" si="2"/>
        <v>3.950229211680975</v>
      </c>
    </row>
    <row r="116" spans="1:17" ht="15" customHeight="1">
      <c r="A116" s="13">
        <v>108</v>
      </c>
      <c r="B116" s="13" t="s">
        <v>232</v>
      </c>
      <c r="C116" s="13">
        <v>305</v>
      </c>
      <c r="D116" s="36">
        <v>1131.68</v>
      </c>
      <c r="E116" s="102">
        <v>0.22224087216564248</v>
      </c>
      <c r="F116" s="102">
        <v>0.21791248395846113</v>
      </c>
      <c r="G116" s="102">
        <v>0</v>
      </c>
      <c r="H116" s="102">
        <v>0.5164646753522787</v>
      </c>
      <c r="I116" s="102">
        <v>0</v>
      </c>
      <c r="J116" s="102">
        <v>0</v>
      </c>
      <c r="K116" s="102">
        <v>0.1102832046476357</v>
      </c>
      <c r="L116" s="102">
        <v>2.2590500115424854</v>
      </c>
      <c r="M116" s="102">
        <v>0.045462668182974626</v>
      </c>
      <c r="N116" s="102">
        <v>0.24390003746398395</v>
      </c>
      <c r="O116" s="102">
        <v>0</v>
      </c>
      <c r="P116" s="102">
        <v>0</v>
      </c>
      <c r="Q116" s="103">
        <f t="shared" si="2"/>
        <v>3.615313953313462</v>
      </c>
    </row>
    <row r="117" spans="1:17" ht="15" customHeight="1">
      <c r="A117" s="13">
        <v>109</v>
      </c>
      <c r="B117" s="13" t="s">
        <v>232</v>
      </c>
      <c r="C117" s="13">
        <v>308</v>
      </c>
      <c r="D117" s="36">
        <v>1400</v>
      </c>
      <c r="E117" s="102">
        <v>0.38608104622980005</v>
      </c>
      <c r="F117" s="102">
        <v>0.1352062679234738</v>
      </c>
      <c r="G117" s="102">
        <v>0</v>
      </c>
      <c r="H117" s="102">
        <v>0.44623428860622144</v>
      </c>
      <c r="I117" s="102">
        <v>0</v>
      </c>
      <c r="J117" s="102">
        <v>0</v>
      </c>
      <c r="K117" s="102">
        <v>0.1807311786382055</v>
      </c>
      <c r="L117" s="102">
        <v>1.8237980831298832</v>
      </c>
      <c r="M117" s="102">
        <v>0.07893706593804602</v>
      </c>
      <c r="N117" s="102">
        <v>0.11045919086804204</v>
      </c>
      <c r="O117" s="102">
        <v>0</v>
      </c>
      <c r="P117" s="102">
        <v>0</v>
      </c>
      <c r="Q117" s="103">
        <f t="shared" si="2"/>
        <v>3.161447121333672</v>
      </c>
    </row>
    <row r="118" spans="1:17" ht="15" customHeight="1">
      <c r="A118" s="13">
        <v>110</v>
      </c>
      <c r="B118" s="100" t="s">
        <v>251</v>
      </c>
      <c r="C118" s="13">
        <v>1</v>
      </c>
      <c r="D118" s="36">
        <v>1463.73</v>
      </c>
      <c r="E118" s="102">
        <v>0.24808519374117408</v>
      </c>
      <c r="F118" s="102">
        <v>0.12430967903310691</v>
      </c>
      <c r="G118" s="102">
        <v>0</v>
      </c>
      <c r="H118" s="102">
        <v>0.4980314822023596</v>
      </c>
      <c r="I118" s="102">
        <v>0</v>
      </c>
      <c r="J118" s="102">
        <v>0</v>
      </c>
      <c r="K118" s="102">
        <v>0.1792687553732707</v>
      </c>
      <c r="L118" s="102">
        <v>1.932867805501409</v>
      </c>
      <c r="M118" s="102">
        <v>0.05069628473052144</v>
      </c>
      <c r="N118" s="102">
        <v>0.15069218129843184</v>
      </c>
      <c r="O118" s="102">
        <v>0</v>
      </c>
      <c r="P118" s="102">
        <v>0</v>
      </c>
      <c r="Q118" s="103">
        <f t="shared" si="2"/>
        <v>3.183951381880273</v>
      </c>
    </row>
    <row r="119" spans="1:17" ht="15" customHeight="1">
      <c r="A119" s="13">
        <v>111</v>
      </c>
      <c r="B119" s="100" t="s">
        <v>251</v>
      </c>
      <c r="C119" s="13">
        <v>2</v>
      </c>
      <c r="D119" s="36">
        <v>1047</v>
      </c>
      <c r="E119" s="102">
        <v>0.5340749265606862</v>
      </c>
      <c r="F119" s="102">
        <v>0.12681725021589516</v>
      </c>
      <c r="G119" s="102">
        <v>0</v>
      </c>
      <c r="H119" s="102">
        <v>0.496062141478443</v>
      </c>
      <c r="I119" s="102">
        <v>0</v>
      </c>
      <c r="J119" s="102">
        <v>0</v>
      </c>
      <c r="K119" s="102">
        <v>0.15143721697442572</v>
      </c>
      <c r="L119" s="102">
        <v>1.6278598159694113</v>
      </c>
      <c r="M119" s="102">
        <v>0.10925707101040079</v>
      </c>
      <c r="N119" s="102">
        <v>0.09974014372085924</v>
      </c>
      <c r="O119" s="102">
        <v>0</v>
      </c>
      <c r="P119" s="102">
        <v>0</v>
      </c>
      <c r="Q119" s="103">
        <f t="shared" si="2"/>
        <v>3.1452485659301215</v>
      </c>
    </row>
    <row r="120" spans="1:17" ht="15" customHeight="1">
      <c r="A120" s="13">
        <v>112</v>
      </c>
      <c r="B120" s="100" t="s">
        <v>251</v>
      </c>
      <c r="C120" s="13">
        <v>3</v>
      </c>
      <c r="D120" s="36">
        <v>1432.39</v>
      </c>
      <c r="E120" s="102">
        <v>0.38265449579674804</v>
      </c>
      <c r="F120" s="102">
        <v>0.12074448027537009</v>
      </c>
      <c r="G120" s="102">
        <v>0</v>
      </c>
      <c r="H120" s="102">
        <v>0.49168310418305683</v>
      </c>
      <c r="I120" s="102">
        <v>0</v>
      </c>
      <c r="J120" s="102">
        <v>0</v>
      </c>
      <c r="K120" s="102">
        <v>0.17714200993017862</v>
      </c>
      <c r="L120" s="102">
        <v>1.8845597528032605</v>
      </c>
      <c r="M120" s="102">
        <v>0.07824730098528501</v>
      </c>
      <c r="N120" s="102">
        <v>0.10889947331551315</v>
      </c>
      <c r="O120" s="102">
        <v>0</v>
      </c>
      <c r="P120" s="102">
        <v>0</v>
      </c>
      <c r="Q120" s="103">
        <f t="shared" si="2"/>
        <v>3.2439306172894122</v>
      </c>
    </row>
    <row r="121" spans="1:17" ht="15" customHeight="1">
      <c r="A121" s="13">
        <v>113</v>
      </c>
      <c r="B121" s="100" t="s">
        <v>251</v>
      </c>
      <c r="C121" s="104">
        <v>5</v>
      </c>
      <c r="D121" s="105">
        <v>1444.5</v>
      </c>
      <c r="E121" s="102">
        <v>0.17921902768592815</v>
      </c>
      <c r="F121" s="102">
        <v>0.13030298737225707</v>
      </c>
      <c r="G121" s="102">
        <v>0</v>
      </c>
      <c r="H121" s="102">
        <v>0.45451979603897547</v>
      </c>
      <c r="I121" s="102">
        <v>0</v>
      </c>
      <c r="J121" s="102">
        <v>0</v>
      </c>
      <c r="K121" s="102">
        <v>0.1909117190977785</v>
      </c>
      <c r="L121" s="102">
        <v>1.627628056066613</v>
      </c>
      <c r="M121" s="102">
        <v>0.03658621866575707</v>
      </c>
      <c r="N121" s="102">
        <v>0.12353156935492739</v>
      </c>
      <c r="O121" s="102">
        <v>0</v>
      </c>
      <c r="P121" s="102">
        <v>0</v>
      </c>
      <c r="Q121" s="103">
        <f t="shared" si="2"/>
        <v>2.742699374282237</v>
      </c>
    </row>
    <row r="122" spans="1:17" ht="15" customHeight="1">
      <c r="A122" s="13">
        <v>114</v>
      </c>
      <c r="B122" s="100" t="s">
        <v>250</v>
      </c>
      <c r="C122" s="13">
        <v>8</v>
      </c>
      <c r="D122" s="36">
        <v>2257</v>
      </c>
      <c r="E122" s="102">
        <v>0.3507462524821316</v>
      </c>
      <c r="F122" s="102">
        <v>0.21238861364424463</v>
      </c>
      <c r="G122" s="102">
        <v>0</v>
      </c>
      <c r="H122" s="102">
        <v>0.48099648983654514</v>
      </c>
      <c r="I122" s="102">
        <v>0</v>
      </c>
      <c r="J122" s="102">
        <v>0</v>
      </c>
      <c r="K122" s="102">
        <v>0.10214003423647192</v>
      </c>
      <c r="L122" s="102">
        <v>1.8750404653225035</v>
      </c>
      <c r="M122" s="102">
        <v>0.07170714731357625</v>
      </c>
      <c r="N122" s="102">
        <v>0.17333267021118992</v>
      </c>
      <c r="O122" s="102">
        <v>0</v>
      </c>
      <c r="P122" s="102">
        <v>0</v>
      </c>
      <c r="Q122" s="103">
        <f t="shared" si="2"/>
        <v>3.266351673046663</v>
      </c>
    </row>
    <row r="123" spans="1:17" ht="15" customHeight="1">
      <c r="A123" s="13">
        <v>115</v>
      </c>
      <c r="B123" s="100" t="s">
        <v>250</v>
      </c>
      <c r="C123" s="13">
        <v>10</v>
      </c>
      <c r="D123" s="36">
        <v>1218.1</v>
      </c>
      <c r="E123" s="102">
        <v>0.5332106800868772</v>
      </c>
      <c r="F123" s="102">
        <v>0.12139635457982725</v>
      </c>
      <c r="G123" s="102">
        <v>0</v>
      </c>
      <c r="H123" s="102">
        <v>0.5446993229925665</v>
      </c>
      <c r="I123" s="102">
        <v>0</v>
      </c>
      <c r="J123" s="102">
        <v>0</v>
      </c>
      <c r="K123" s="102">
        <v>0.1438183200715574</v>
      </c>
      <c r="L123" s="102">
        <v>1.890152859813191</v>
      </c>
      <c r="M123" s="102">
        <v>0.10913478718009238</v>
      </c>
      <c r="N123" s="102">
        <v>0.09392670259318667</v>
      </c>
      <c r="O123" s="102">
        <v>0</v>
      </c>
      <c r="P123" s="102">
        <v>0</v>
      </c>
      <c r="Q123" s="103">
        <f t="shared" si="2"/>
        <v>3.436339027317298</v>
      </c>
    </row>
    <row r="124" spans="1:17" ht="15" customHeight="1">
      <c r="A124" s="13">
        <v>116</v>
      </c>
      <c r="B124" s="13" t="s">
        <v>252</v>
      </c>
      <c r="C124" s="13">
        <v>2</v>
      </c>
      <c r="D124" s="36">
        <v>1488.6</v>
      </c>
      <c r="E124" s="102">
        <v>0.5106187685845994</v>
      </c>
      <c r="F124" s="102">
        <v>0.10731721171068981</v>
      </c>
      <c r="G124" s="102">
        <v>0</v>
      </c>
      <c r="H124" s="102">
        <v>0.4489193486908732</v>
      </c>
      <c r="I124" s="102">
        <v>0</v>
      </c>
      <c r="J124" s="102">
        <v>0</v>
      </c>
      <c r="K124" s="102">
        <v>0.15553090350432788</v>
      </c>
      <c r="L124" s="102">
        <v>1.3224270047646283</v>
      </c>
      <c r="M124" s="102">
        <v>0.1043527571214571</v>
      </c>
      <c r="N124" s="102">
        <v>0.12148948137856837</v>
      </c>
      <c r="O124" s="102">
        <v>0</v>
      </c>
      <c r="P124" s="102">
        <v>0</v>
      </c>
      <c r="Q124" s="103">
        <f t="shared" si="2"/>
        <v>2.7706554757551443</v>
      </c>
    </row>
    <row r="125" spans="1:17" ht="15" customHeight="1">
      <c r="A125" s="13">
        <v>117</v>
      </c>
      <c r="B125" s="13" t="s">
        <v>247</v>
      </c>
      <c r="C125" s="13">
        <v>18</v>
      </c>
      <c r="D125" s="36">
        <v>2077</v>
      </c>
      <c r="E125" s="102">
        <v>0.31349487122884995</v>
      </c>
      <c r="F125" s="102">
        <v>0.1278028992962074</v>
      </c>
      <c r="G125" s="102">
        <v>0</v>
      </c>
      <c r="H125" s="102">
        <v>0.4583002365595253</v>
      </c>
      <c r="I125" s="102">
        <v>0</v>
      </c>
      <c r="J125" s="102">
        <v>0</v>
      </c>
      <c r="K125" s="102">
        <v>0.17974968998858348</v>
      </c>
      <c r="L125" s="102">
        <v>1.1582315429642123</v>
      </c>
      <c r="M125" s="102">
        <v>0.06397298746451327</v>
      </c>
      <c r="N125" s="102">
        <v>0.12016484914719504</v>
      </c>
      <c r="O125" s="102">
        <v>0</v>
      </c>
      <c r="P125" s="102">
        <v>0</v>
      </c>
      <c r="Q125" s="103">
        <f t="shared" si="2"/>
        <v>2.421717076649087</v>
      </c>
    </row>
    <row r="126" spans="1:17" ht="15" customHeight="1">
      <c r="A126" s="13">
        <v>118</v>
      </c>
      <c r="B126" s="13" t="s">
        <v>247</v>
      </c>
      <c r="C126" s="13">
        <v>20</v>
      </c>
      <c r="D126" s="36">
        <v>2135.92</v>
      </c>
      <c r="E126" s="102">
        <v>0.37947041253206515</v>
      </c>
      <c r="F126" s="102">
        <v>0.1178550684392714</v>
      </c>
      <c r="G126" s="102">
        <v>0</v>
      </c>
      <c r="H126" s="102">
        <v>0.544125999476702</v>
      </c>
      <c r="I126" s="102">
        <v>0</v>
      </c>
      <c r="J126" s="102">
        <v>0</v>
      </c>
      <c r="K126" s="102">
        <v>0.16497065124137616</v>
      </c>
      <c r="L126" s="102">
        <v>1.3669586304879764</v>
      </c>
      <c r="M126" s="102">
        <v>0.07753051602146513</v>
      </c>
      <c r="N126" s="102">
        <v>0.1010501481088855</v>
      </c>
      <c r="O126" s="102">
        <v>0</v>
      </c>
      <c r="P126" s="102">
        <v>0</v>
      </c>
      <c r="Q126" s="103">
        <f t="shared" si="2"/>
        <v>2.7519614263077417</v>
      </c>
    </row>
    <row r="127" spans="1:17" ht="15" customHeight="1">
      <c r="A127" s="13">
        <v>119</v>
      </c>
      <c r="B127" s="100" t="s">
        <v>251</v>
      </c>
      <c r="C127" s="13">
        <v>4</v>
      </c>
      <c r="D127" s="36">
        <v>1505</v>
      </c>
      <c r="E127" s="102">
        <v>0.299160144402785</v>
      </c>
      <c r="F127" s="102">
        <v>0.11038343685964294</v>
      </c>
      <c r="G127" s="102">
        <v>0</v>
      </c>
      <c r="H127" s="102">
        <v>0.4675471514011604</v>
      </c>
      <c r="I127" s="102">
        <v>0</v>
      </c>
      <c r="J127" s="102">
        <v>0</v>
      </c>
      <c r="K127" s="102">
        <v>0.16411511380787083</v>
      </c>
      <c r="L127" s="102">
        <v>1.3251142806001057</v>
      </c>
      <c r="M127" s="102">
        <v>0.0610543627424063</v>
      </c>
      <c r="N127" s="102">
        <v>0.09671563916346369</v>
      </c>
      <c r="O127" s="102">
        <v>0</v>
      </c>
      <c r="P127" s="102">
        <v>0</v>
      </c>
      <c r="Q127" s="103">
        <f t="shared" si="2"/>
        <v>2.5240901289774347</v>
      </c>
    </row>
    <row r="128" spans="1:17" ht="15" customHeight="1">
      <c r="A128" s="13">
        <v>120</v>
      </c>
      <c r="B128" s="13" t="s">
        <v>232</v>
      </c>
      <c r="C128" s="104">
        <v>306</v>
      </c>
      <c r="D128" s="105">
        <v>1453.8</v>
      </c>
      <c r="E128" s="102">
        <v>0.4417460050812775</v>
      </c>
      <c r="F128" s="102">
        <v>0.11555317840371371</v>
      </c>
      <c r="G128" s="102">
        <v>0</v>
      </c>
      <c r="H128" s="102">
        <v>0.47305222615745257</v>
      </c>
      <c r="I128" s="102">
        <v>0</v>
      </c>
      <c r="J128" s="102">
        <v>0</v>
      </c>
      <c r="K128" s="102">
        <v>0.16095473158570606</v>
      </c>
      <c r="L128" s="102">
        <v>1.3100195284155975</v>
      </c>
      <c r="M128" s="102">
        <v>0.09026119899605738</v>
      </c>
      <c r="N128" s="102">
        <v>0.1114316188504627</v>
      </c>
      <c r="O128" s="102">
        <v>0</v>
      </c>
      <c r="P128" s="102">
        <v>0</v>
      </c>
      <c r="Q128" s="103">
        <f t="shared" si="2"/>
        <v>2.703018487490267</v>
      </c>
    </row>
    <row r="129" spans="1:17" ht="15" customHeight="1">
      <c r="A129" s="13">
        <v>121</v>
      </c>
      <c r="B129" s="13" t="s">
        <v>247</v>
      </c>
      <c r="C129" s="13">
        <v>22</v>
      </c>
      <c r="D129" s="36">
        <v>3111.4</v>
      </c>
      <c r="E129" s="102">
        <v>0.37988381785040676</v>
      </c>
      <c r="F129" s="102">
        <v>0.0598733061896782</v>
      </c>
      <c r="G129" s="102">
        <v>0</v>
      </c>
      <c r="H129" s="102">
        <v>0.3880068994580894</v>
      </c>
      <c r="I129" s="102">
        <v>0</v>
      </c>
      <c r="J129" s="102">
        <v>0</v>
      </c>
      <c r="K129" s="102">
        <v>0.045442284996247466</v>
      </c>
      <c r="L129" s="102">
        <v>1.2394464050698115</v>
      </c>
      <c r="M129" s="102">
        <v>0.07740502241041651</v>
      </c>
      <c r="N129" s="102">
        <v>0.11086560240606617</v>
      </c>
      <c r="O129" s="102">
        <v>0</v>
      </c>
      <c r="P129" s="102">
        <v>0</v>
      </c>
      <c r="Q129" s="103">
        <f t="shared" si="2"/>
        <v>2.300923338380716</v>
      </c>
    </row>
    <row r="130" spans="1:17" ht="14.25">
      <c r="A130" s="13">
        <v>122</v>
      </c>
      <c r="B130" s="13" t="s">
        <v>247</v>
      </c>
      <c r="C130" s="13">
        <v>10</v>
      </c>
      <c r="D130" s="36">
        <v>2482.5</v>
      </c>
      <c r="E130" s="102">
        <v>0.17346276511394906</v>
      </c>
      <c r="F130" s="102">
        <v>0.12861901782643223</v>
      </c>
      <c r="G130" s="102">
        <v>0</v>
      </c>
      <c r="H130" s="102">
        <v>0.41347886039577797</v>
      </c>
      <c r="I130" s="102">
        <v>0</v>
      </c>
      <c r="J130" s="102">
        <v>0</v>
      </c>
      <c r="K130" s="102">
        <v>0.19828038003823586</v>
      </c>
      <c r="L130" s="102">
        <v>1.2141777734055632</v>
      </c>
      <c r="M130" s="102">
        <v>0.035361036581203854</v>
      </c>
      <c r="N130" s="102">
        <v>0.12274973732608355</v>
      </c>
      <c r="O130" s="102">
        <v>0</v>
      </c>
      <c r="P130" s="102">
        <v>0</v>
      </c>
      <c r="Q130" s="103">
        <f t="shared" si="2"/>
        <v>2.2861295706872458</v>
      </c>
    </row>
    <row r="131" spans="1:17" ht="14.25">
      <c r="A131" s="13">
        <v>123</v>
      </c>
      <c r="B131" s="13" t="s">
        <v>232</v>
      </c>
      <c r="C131" s="13">
        <v>289</v>
      </c>
      <c r="D131" s="36">
        <v>2979.15</v>
      </c>
      <c r="E131" s="102">
        <v>0.29847193186483584</v>
      </c>
      <c r="F131" s="102">
        <v>0.23170723243411592</v>
      </c>
      <c r="G131" s="102">
        <v>0</v>
      </c>
      <c r="H131" s="102">
        <v>0.38226588827820346</v>
      </c>
      <c r="I131" s="102">
        <v>0</v>
      </c>
      <c r="J131" s="102">
        <v>0</v>
      </c>
      <c r="K131" s="102">
        <v>0.15424639109171182</v>
      </c>
      <c r="L131" s="102">
        <v>1.2437761871091069</v>
      </c>
      <c r="M131" s="102">
        <v>0.0609223519732184</v>
      </c>
      <c r="N131" s="102">
        <v>0.10769237798432811</v>
      </c>
      <c r="O131" s="102">
        <v>0</v>
      </c>
      <c r="P131" s="102">
        <v>0</v>
      </c>
      <c r="Q131" s="103">
        <f t="shared" si="2"/>
        <v>2.47908236073552</v>
      </c>
    </row>
    <row r="132" spans="1:17" ht="14.25">
      <c r="A132" s="13">
        <v>124</v>
      </c>
      <c r="B132" s="13" t="s">
        <v>232</v>
      </c>
      <c r="C132" s="13">
        <v>291</v>
      </c>
      <c r="D132" s="36">
        <v>3018.66</v>
      </c>
      <c r="E132" s="102">
        <v>0.2953418555709154</v>
      </c>
      <c r="F132" s="102">
        <v>0.20031089839474975</v>
      </c>
      <c r="G132" s="102">
        <v>0</v>
      </c>
      <c r="H132" s="102">
        <v>0.38276820442833</v>
      </c>
      <c r="I132" s="102">
        <v>0</v>
      </c>
      <c r="J132" s="102">
        <v>0</v>
      </c>
      <c r="K132" s="102">
        <v>0.1547108339570941</v>
      </c>
      <c r="L132" s="102">
        <v>1.2403619806103052</v>
      </c>
      <c r="M132" s="102">
        <v>0.060269884433208507</v>
      </c>
      <c r="N132" s="102">
        <v>0.10324791834450762</v>
      </c>
      <c r="O132" s="102">
        <v>0</v>
      </c>
      <c r="P132" s="102">
        <v>0</v>
      </c>
      <c r="Q132" s="103">
        <f t="shared" si="2"/>
        <v>2.4370115757391106</v>
      </c>
    </row>
    <row r="133" spans="1:17" ht="14.25">
      <c r="A133" s="13">
        <v>125</v>
      </c>
      <c r="B133" s="13" t="s">
        <v>232</v>
      </c>
      <c r="C133" s="13">
        <v>297</v>
      </c>
      <c r="D133" s="36">
        <v>3491.2</v>
      </c>
      <c r="E133" s="102">
        <v>0.302505976355354</v>
      </c>
      <c r="F133" s="102">
        <v>0.14031020027895635</v>
      </c>
      <c r="G133" s="102">
        <v>0</v>
      </c>
      <c r="H133" s="102">
        <v>0.42938891857741995</v>
      </c>
      <c r="I133" s="102">
        <v>0</v>
      </c>
      <c r="J133" s="102">
        <v>0</v>
      </c>
      <c r="K133" s="102">
        <v>0.16102731435280265</v>
      </c>
      <c r="L133" s="102">
        <v>1.1050279209395204</v>
      </c>
      <c r="M133" s="102">
        <v>0.06169292554313355</v>
      </c>
      <c r="N133" s="102">
        <v>0.1272926458234549</v>
      </c>
      <c r="O133" s="102">
        <v>0</v>
      </c>
      <c r="P133" s="102">
        <v>0</v>
      </c>
      <c r="Q133" s="103">
        <f t="shared" si="2"/>
        <v>2.3272459018706417</v>
      </c>
    </row>
    <row r="134" spans="1:17" ht="14.25">
      <c r="A134" s="13">
        <v>126</v>
      </c>
      <c r="B134" s="13" t="s">
        <v>232</v>
      </c>
      <c r="C134" s="13">
        <v>312</v>
      </c>
      <c r="D134" s="36">
        <v>6220</v>
      </c>
      <c r="E134" s="102">
        <v>0.361321134549423</v>
      </c>
      <c r="F134" s="102">
        <v>0.1865366303991773</v>
      </c>
      <c r="G134" s="102">
        <v>0</v>
      </c>
      <c r="H134" s="102">
        <v>0.4012550170579479</v>
      </c>
      <c r="I134" s="102">
        <v>0</v>
      </c>
      <c r="J134" s="102">
        <v>0</v>
      </c>
      <c r="K134" s="102">
        <v>0.15824536567253344</v>
      </c>
      <c r="L134" s="102">
        <v>1.168930062092958</v>
      </c>
      <c r="M134" s="102">
        <v>0.07376242852752099</v>
      </c>
      <c r="N134" s="102">
        <v>0.10830920626141477</v>
      </c>
      <c r="O134" s="102">
        <v>0</v>
      </c>
      <c r="P134" s="102">
        <v>0</v>
      </c>
      <c r="Q134" s="103">
        <f t="shared" si="2"/>
        <v>2.458359844560975</v>
      </c>
    </row>
    <row r="135" spans="1:17" ht="14.25">
      <c r="A135" s="13">
        <v>127</v>
      </c>
      <c r="B135" s="13" t="s">
        <v>251</v>
      </c>
      <c r="C135" s="13">
        <v>6</v>
      </c>
      <c r="D135" s="36">
        <v>3102.96</v>
      </c>
      <c r="E135" s="102">
        <v>0.23976273315471494</v>
      </c>
      <c r="F135" s="102">
        <v>0.14721591803244075</v>
      </c>
      <c r="G135" s="102">
        <v>0</v>
      </c>
      <c r="H135" s="102">
        <v>0.46512178484582534</v>
      </c>
      <c r="I135" s="102">
        <v>0</v>
      </c>
      <c r="J135" s="102">
        <v>0</v>
      </c>
      <c r="K135" s="102">
        <v>0.17912729237302302</v>
      </c>
      <c r="L135" s="102">
        <v>1.1995813122175136</v>
      </c>
      <c r="M135" s="102">
        <v>0.04890767561253947</v>
      </c>
      <c r="N135" s="102">
        <v>0.10420890224424736</v>
      </c>
      <c r="O135" s="102">
        <v>0</v>
      </c>
      <c r="P135" s="102">
        <v>0</v>
      </c>
      <c r="Q135" s="103">
        <f t="shared" si="2"/>
        <v>2.3839256184803044</v>
      </c>
    </row>
    <row r="136" spans="1:17" ht="14.25">
      <c r="A136" s="13">
        <v>128</v>
      </c>
      <c r="B136" s="13" t="s">
        <v>251</v>
      </c>
      <c r="C136" s="13">
        <v>8</v>
      </c>
      <c r="D136" s="36">
        <v>3181.35</v>
      </c>
      <c r="E136" s="102">
        <v>0.23181979746210685</v>
      </c>
      <c r="F136" s="102">
        <v>0.12154565531186873</v>
      </c>
      <c r="G136" s="102">
        <v>0</v>
      </c>
      <c r="H136" s="102">
        <v>0.4891243444260666</v>
      </c>
      <c r="I136" s="102">
        <v>0</v>
      </c>
      <c r="J136" s="102">
        <v>0</v>
      </c>
      <c r="K136" s="102">
        <v>0.17372287931366703</v>
      </c>
      <c r="L136" s="102">
        <v>1.1822087745867171</v>
      </c>
      <c r="M136" s="102">
        <v>0.04727881151332244</v>
      </c>
      <c r="N136" s="102">
        <v>0.11405042656309745</v>
      </c>
      <c r="O136" s="102">
        <v>0</v>
      </c>
      <c r="P136" s="102">
        <v>0</v>
      </c>
      <c r="Q136" s="103">
        <f t="shared" si="2"/>
        <v>2.3597506891768463</v>
      </c>
    </row>
    <row r="137" spans="1:17" ht="14.25">
      <c r="A137" s="13">
        <v>129</v>
      </c>
      <c r="B137" s="13" t="s">
        <v>251</v>
      </c>
      <c r="C137" s="13">
        <v>9</v>
      </c>
      <c r="D137" s="36">
        <v>3142.38</v>
      </c>
      <c r="E137" s="102">
        <v>0.22162227358144815</v>
      </c>
      <c r="F137" s="102">
        <v>0.1409730859717265</v>
      </c>
      <c r="G137" s="102">
        <v>0</v>
      </c>
      <c r="H137" s="102">
        <v>0.4621317991913277</v>
      </c>
      <c r="I137" s="102">
        <v>0</v>
      </c>
      <c r="J137" s="102">
        <v>0</v>
      </c>
      <c r="K137" s="102">
        <v>0.17938763722459355</v>
      </c>
      <c r="L137" s="102">
        <v>1.1841106337400031</v>
      </c>
      <c r="M137" s="102">
        <v>0.04519229170989806</v>
      </c>
      <c r="N137" s="102">
        <v>0.12003366181413265</v>
      </c>
      <c r="O137" s="102">
        <v>0</v>
      </c>
      <c r="P137" s="102">
        <v>0</v>
      </c>
      <c r="Q137" s="103">
        <f t="shared" si="2"/>
        <v>2.35345138323313</v>
      </c>
    </row>
    <row r="138" spans="1:17" ht="14.25">
      <c r="A138" s="13">
        <v>130</v>
      </c>
      <c r="B138" s="13" t="s">
        <v>251</v>
      </c>
      <c r="C138" s="13">
        <v>10</v>
      </c>
      <c r="D138" s="36">
        <v>3253</v>
      </c>
      <c r="E138" s="102">
        <v>0.23004136562343563</v>
      </c>
      <c r="F138" s="102">
        <v>0.1305391744300552</v>
      </c>
      <c r="G138" s="102">
        <v>0</v>
      </c>
      <c r="H138" s="102">
        <v>0.4901792001414483</v>
      </c>
      <c r="I138" s="102">
        <v>0</v>
      </c>
      <c r="J138" s="102">
        <v>0</v>
      </c>
      <c r="K138" s="102">
        <v>0.17202622353122024</v>
      </c>
      <c r="L138" s="102">
        <v>1.2176508506182147</v>
      </c>
      <c r="M138" s="102">
        <v>0.04691650905677714</v>
      </c>
      <c r="N138" s="102">
        <v>0.12225385932040897</v>
      </c>
      <c r="O138" s="102">
        <v>0</v>
      </c>
      <c r="P138" s="102">
        <v>0</v>
      </c>
      <c r="Q138" s="103">
        <f t="shared" si="2"/>
        <v>2.40960718272156</v>
      </c>
    </row>
    <row r="139" spans="1:17" ht="14.25">
      <c r="A139" s="13">
        <v>131</v>
      </c>
      <c r="B139" s="13" t="s">
        <v>251</v>
      </c>
      <c r="C139" s="13">
        <v>11</v>
      </c>
      <c r="D139" s="36">
        <v>3238</v>
      </c>
      <c r="E139" s="102">
        <v>0.2504643860546536</v>
      </c>
      <c r="F139" s="102">
        <v>0.13379086985468214</v>
      </c>
      <c r="G139" s="102">
        <v>0</v>
      </c>
      <c r="H139" s="102">
        <v>0.4532291724965266</v>
      </c>
      <c r="I139" s="102">
        <v>0</v>
      </c>
      <c r="J139" s="102">
        <v>0</v>
      </c>
      <c r="K139" s="102">
        <v>0.17565613371494812</v>
      </c>
      <c r="L139" s="102">
        <v>1.129227766289972</v>
      </c>
      <c r="M139" s="102">
        <v>0.05106678524870462</v>
      </c>
      <c r="N139" s="102">
        <v>0.10414831559846079</v>
      </c>
      <c r="O139" s="102">
        <v>0</v>
      </c>
      <c r="P139" s="102">
        <v>0</v>
      </c>
      <c r="Q139" s="103">
        <f t="shared" si="2"/>
        <v>2.297583429257948</v>
      </c>
    </row>
    <row r="140" spans="1:17" ht="14.25">
      <c r="A140" s="13">
        <v>132</v>
      </c>
      <c r="B140" s="13" t="s">
        <v>251</v>
      </c>
      <c r="C140" s="13">
        <v>12</v>
      </c>
      <c r="D140" s="36">
        <v>3279</v>
      </c>
      <c r="E140" s="102">
        <v>0.29846211456850114</v>
      </c>
      <c r="F140" s="102">
        <v>0.12614334741562655</v>
      </c>
      <c r="G140" s="102">
        <v>0</v>
      </c>
      <c r="H140" s="102">
        <v>0.4950715189541638</v>
      </c>
      <c r="I140" s="102">
        <v>0</v>
      </c>
      <c r="J140" s="102">
        <v>0</v>
      </c>
      <c r="K140" s="102">
        <v>0.16572428657620408</v>
      </c>
      <c r="L140" s="102">
        <v>1.2197083811809957</v>
      </c>
      <c r="M140" s="102">
        <v>0.06090434476395164</v>
      </c>
      <c r="N140" s="102">
        <v>0.10573513972875372</v>
      </c>
      <c r="O140" s="102">
        <v>0</v>
      </c>
      <c r="P140" s="102">
        <v>0</v>
      </c>
      <c r="Q140" s="103">
        <f t="shared" si="2"/>
        <v>2.471749133188196</v>
      </c>
    </row>
    <row r="141" spans="1:17" ht="14.25">
      <c r="A141" s="13">
        <v>133</v>
      </c>
      <c r="B141" s="13" t="s">
        <v>251</v>
      </c>
      <c r="C141" s="104">
        <v>13</v>
      </c>
      <c r="D141" s="105">
        <v>4248</v>
      </c>
      <c r="E141" s="102">
        <v>0.26532572843705343</v>
      </c>
      <c r="F141" s="102">
        <v>0.17681991083254442</v>
      </c>
      <c r="G141" s="102">
        <v>0</v>
      </c>
      <c r="H141" s="102">
        <v>0.35887835553028097</v>
      </c>
      <c r="I141" s="102">
        <v>0</v>
      </c>
      <c r="J141" s="102">
        <v>0</v>
      </c>
      <c r="K141" s="102">
        <v>0.043217533423554694</v>
      </c>
      <c r="L141" s="102">
        <v>1.1984787570008995</v>
      </c>
      <c r="M141" s="102">
        <v>0.05404335188966181</v>
      </c>
      <c r="N141" s="102">
        <v>0.12887031423709375</v>
      </c>
      <c r="O141" s="102">
        <v>0</v>
      </c>
      <c r="P141" s="102">
        <v>0</v>
      </c>
      <c r="Q141" s="103">
        <f t="shared" si="2"/>
        <v>2.2256339513510888</v>
      </c>
    </row>
    <row r="142" spans="1:17" ht="14.25">
      <c r="A142" s="13">
        <v>134</v>
      </c>
      <c r="B142" s="13" t="s">
        <v>232</v>
      </c>
      <c r="C142" s="104" t="s">
        <v>253</v>
      </c>
      <c r="D142" s="105">
        <v>9243</v>
      </c>
      <c r="E142" s="102">
        <v>0.22521451037681736</v>
      </c>
      <c r="F142" s="102">
        <v>0.2822265025236884</v>
      </c>
      <c r="G142" s="102">
        <v>0</v>
      </c>
      <c r="H142" s="102">
        <v>0.43473038397622904</v>
      </c>
      <c r="I142" s="102">
        <v>0</v>
      </c>
      <c r="J142" s="102">
        <v>0</v>
      </c>
      <c r="K142" s="102">
        <v>0.038814299015295824</v>
      </c>
      <c r="L142" s="102">
        <v>1.0920270660284175</v>
      </c>
      <c r="M142" s="102">
        <v>0.04590303253789194</v>
      </c>
      <c r="N142" s="102">
        <v>0.08359567198417674</v>
      </c>
      <c r="O142" s="102">
        <v>0.04545115648135375</v>
      </c>
      <c r="P142" s="102">
        <v>0.7999542005793904</v>
      </c>
      <c r="Q142" s="103">
        <f t="shared" si="2"/>
        <v>3.047916823503261</v>
      </c>
    </row>
    <row r="143" spans="1:17" ht="14.25">
      <c r="A143" s="13">
        <v>135</v>
      </c>
      <c r="B143" s="13" t="s">
        <v>232</v>
      </c>
      <c r="C143" s="13">
        <v>287</v>
      </c>
      <c r="D143" s="36">
        <v>6198.86</v>
      </c>
      <c r="E143" s="102">
        <v>0.24109517567453848</v>
      </c>
      <c r="F143" s="102">
        <v>0.1738447392825171</v>
      </c>
      <c r="G143" s="102">
        <v>0</v>
      </c>
      <c r="H143" s="102">
        <v>0.49031688123467276</v>
      </c>
      <c r="I143" s="102">
        <v>0</v>
      </c>
      <c r="J143" s="102">
        <v>0</v>
      </c>
      <c r="K143" s="102">
        <v>0.06325258794746363</v>
      </c>
      <c r="L143" s="102">
        <v>1.2434570175687527</v>
      </c>
      <c r="M143" s="102">
        <v>0.049172471061385364</v>
      </c>
      <c r="N143" s="102">
        <v>0.1174096569487294</v>
      </c>
      <c r="O143" s="102">
        <v>0</v>
      </c>
      <c r="P143" s="102">
        <v>0</v>
      </c>
      <c r="Q143" s="103">
        <f t="shared" si="2"/>
        <v>2.3785485297180595</v>
      </c>
    </row>
    <row r="144" spans="1:17" ht="14.25">
      <c r="A144" s="13">
        <v>136</v>
      </c>
      <c r="B144" s="13" t="s">
        <v>232</v>
      </c>
      <c r="C144" s="13">
        <v>302</v>
      </c>
      <c r="D144" s="36">
        <v>5437.03</v>
      </c>
      <c r="E144" s="102">
        <v>0.4071381586159851</v>
      </c>
      <c r="F144" s="102">
        <v>0.23358747944072095</v>
      </c>
      <c r="G144" s="102">
        <v>0</v>
      </c>
      <c r="H144" s="102">
        <v>0.35073805922868156</v>
      </c>
      <c r="I144" s="102">
        <v>0</v>
      </c>
      <c r="J144" s="102">
        <v>0</v>
      </c>
      <c r="K144" s="102">
        <v>0.04812202768749035</v>
      </c>
      <c r="L144" s="102">
        <v>0.966134515173253</v>
      </c>
      <c r="M144" s="102">
        <v>0.08304758180157089</v>
      </c>
      <c r="N144" s="102">
        <v>0.11986695462783357</v>
      </c>
      <c r="O144" s="102">
        <v>0.05314972090102817</v>
      </c>
      <c r="P144" s="102">
        <v>0.7999397221568165</v>
      </c>
      <c r="Q144" s="103">
        <f t="shared" si="2"/>
        <v>3.06172421963338</v>
      </c>
    </row>
    <row r="145" spans="1:17" ht="14.25">
      <c r="A145" s="13">
        <v>137</v>
      </c>
      <c r="B145" s="13" t="s">
        <v>232</v>
      </c>
      <c r="C145" s="13">
        <v>304</v>
      </c>
      <c r="D145" s="36">
        <v>7604</v>
      </c>
      <c r="E145" s="102">
        <v>0.27513666383981206</v>
      </c>
      <c r="F145" s="102">
        <v>0.20011915542683376</v>
      </c>
      <c r="G145" s="102">
        <v>0</v>
      </c>
      <c r="H145" s="102">
        <v>0.40879336315352766</v>
      </c>
      <c r="I145" s="102">
        <v>0</v>
      </c>
      <c r="J145" s="102">
        <v>0</v>
      </c>
      <c r="K145" s="102">
        <v>0.04667277701331506</v>
      </c>
      <c r="L145" s="102">
        <v>1.1677825233871595</v>
      </c>
      <c r="M145" s="102">
        <v>0.0560995276137587</v>
      </c>
      <c r="N145" s="102">
        <v>0.10229878192008696</v>
      </c>
      <c r="O145" s="102">
        <v>0.05777124162479061</v>
      </c>
      <c r="P145" s="102">
        <v>0.7997713567839195</v>
      </c>
      <c r="Q145" s="103">
        <f t="shared" si="2"/>
        <v>3.114445390763204</v>
      </c>
    </row>
    <row r="146" spans="1:17" ht="14.25">
      <c r="A146" s="113"/>
      <c r="B146" s="114"/>
      <c r="C146" s="114"/>
      <c r="D146" s="113"/>
      <c r="E146" s="115"/>
      <c r="F146" s="115"/>
      <c r="G146" s="115"/>
      <c r="H146" s="115"/>
      <c r="I146" s="115"/>
      <c r="J146" s="115"/>
      <c r="K146" s="115"/>
      <c r="L146" s="115"/>
      <c r="M146" s="116"/>
      <c r="N146" s="115"/>
      <c r="O146" s="115"/>
      <c r="P146" s="115"/>
      <c r="Q146" s="115"/>
    </row>
    <row r="147" spans="1:17" ht="14.25">
      <c r="A147" s="117"/>
      <c r="B147" s="117"/>
      <c r="C147" s="117"/>
      <c r="D147" s="118"/>
      <c r="E147" s="114"/>
      <c r="F147" s="113"/>
      <c r="G147" s="113"/>
      <c r="H147" s="113"/>
      <c r="I147" s="113"/>
      <c r="J147" s="113"/>
      <c r="K147" s="114"/>
      <c r="L147" s="113"/>
      <c r="M147" s="113"/>
      <c r="N147" s="114"/>
      <c r="O147" s="114"/>
      <c r="P147" s="114"/>
      <c r="Q147" s="114"/>
    </row>
    <row r="148" spans="4:9" ht="14.25">
      <c r="D148" s="119"/>
      <c r="I148" s="113"/>
    </row>
  </sheetData>
  <sheetProtection/>
  <mergeCells count="16">
    <mergeCell ref="O6:O7"/>
    <mergeCell ref="P6:P7"/>
    <mergeCell ref="K6:K7"/>
    <mergeCell ref="L6:L7"/>
    <mergeCell ref="M6:M7"/>
    <mergeCell ref="N6:N7"/>
    <mergeCell ref="Q6:Q7"/>
    <mergeCell ref="D3:N3"/>
    <mergeCell ref="F4:K4"/>
    <mergeCell ref="A6:D6"/>
    <mergeCell ref="E6:E7"/>
    <mergeCell ref="F6:F7"/>
    <mergeCell ref="G6:G7"/>
    <mergeCell ref="H6:H7"/>
    <mergeCell ref="I6:I7"/>
    <mergeCell ref="J6:J7"/>
  </mergeCells>
  <printOptions/>
  <pageMargins left="0.3937007874015748" right="0.3937007874015748" top="0.7874015748031497" bottom="0.3937007874015748" header="0.11811023622047245" footer="0.11811023622047245"/>
  <pageSetup fitToHeight="0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 Романюк</cp:lastModifiedBy>
  <dcterms:created xsi:type="dcterms:W3CDTF">2015-07-10T10:26:29Z</dcterms:created>
  <dcterms:modified xsi:type="dcterms:W3CDTF">2015-07-10T12:00:15Z</dcterms:modified>
  <cp:category/>
  <cp:version/>
  <cp:contentType/>
  <cp:contentStatus/>
</cp:coreProperties>
</file>