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activeTab="2"/>
  </bookViews>
  <sheets>
    <sheet name="Прил № 5" sheetId="1" r:id="rId1"/>
    <sheet name="Горсвет 1.3" sheetId="2" r:id="rId2"/>
    <sheet name="КАТП 1.4Електроавт1.5." sheetId="3" r:id="rId3"/>
    <sheet name="Вода 1.6" sheetId="4" r:id="rId4"/>
    <sheet name="ЖФ1.9" sheetId="5" r:id="rId5"/>
  </sheets>
  <definedNames>
    <definedName name="_xlnm.Print_Titles" localSheetId="3">'Вода 1.6'!$7:$7</definedName>
  </definedNames>
  <calcPr fullCalcOnLoad="1"/>
</workbook>
</file>

<file path=xl/sharedStrings.xml><?xml version="1.0" encoding="utf-8"?>
<sst xmlns="http://schemas.openxmlformats.org/spreadsheetml/2006/main" count="324" uniqueCount="248">
  <si>
    <t>Відновлення ліфтів</t>
  </si>
  <si>
    <t>Відновлення пожежних сходів</t>
  </si>
  <si>
    <t>Заміна в/б мереж водопосточання</t>
  </si>
  <si>
    <t>Заміна в/б мереж  водовідведення</t>
  </si>
  <si>
    <t>Заміна  в/б мереж теплопосточання</t>
  </si>
  <si>
    <t>Заміна в/б мереж електропосточання</t>
  </si>
  <si>
    <t>Встановлення вузлів обліку  електропосточання</t>
  </si>
  <si>
    <t>Встановлення вузлів обліку расходу води</t>
  </si>
  <si>
    <t>Інвентаризація зеленых насаджень</t>
  </si>
  <si>
    <t>Ремонт квартир для дітей сиріт</t>
  </si>
  <si>
    <t>Розбір аварійных   будівель</t>
  </si>
  <si>
    <t>Встановлення  майданчиків під контейнера  ТБО</t>
  </si>
  <si>
    <t>Капітальный ремонт зелених насаджень</t>
  </si>
  <si>
    <t>Діагностика технічного стану будівель</t>
  </si>
  <si>
    <t>Заміна поштових скринь у  житловому фонду</t>
  </si>
  <si>
    <t>Паспортизація житлового фонду</t>
  </si>
  <si>
    <t>Разом</t>
  </si>
  <si>
    <t>16</t>
  </si>
  <si>
    <t>17</t>
  </si>
  <si>
    <t>22</t>
  </si>
  <si>
    <t>23</t>
  </si>
  <si>
    <t>24</t>
  </si>
  <si>
    <t xml:space="preserve">                                                                                                                    </t>
  </si>
  <si>
    <t xml:space="preserve">                                                               </t>
  </si>
  <si>
    <t>м/п.</t>
  </si>
  <si>
    <t>м/п</t>
  </si>
  <si>
    <t xml:space="preserve">                                                                                                                                                                                              </t>
  </si>
  <si>
    <t>№ п/п</t>
  </si>
  <si>
    <t xml:space="preserve">№ п/п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</si>
  <si>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</si>
  <si>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</si>
  <si>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</si>
  <si>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</si>
  <si>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</si>
  <si>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</si>
  <si>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</si>
  <si>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</si>
  <si>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</si>
  <si>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</si>
  <si>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             Приложение №5.3.</t>
  </si>
  <si>
    <t>ЛКАТП 032806</t>
  </si>
  <si>
    <t>1.1.</t>
  </si>
  <si>
    <t>1.2.</t>
  </si>
  <si>
    <t>1.3.</t>
  </si>
  <si>
    <t>1.4.</t>
  </si>
  <si>
    <t>1.5.</t>
  </si>
  <si>
    <t>1.6.</t>
  </si>
  <si>
    <t>1.7.</t>
  </si>
  <si>
    <r>
      <t>м</t>
    </r>
    <r>
      <rPr>
        <vertAlign val="superscript"/>
        <sz val="12"/>
        <rFont val="Times New Roman"/>
        <family val="1"/>
      </rPr>
      <t>2</t>
    </r>
  </si>
  <si>
    <t>м2</t>
  </si>
  <si>
    <t>Всього</t>
  </si>
  <si>
    <t>Разом по підприємству</t>
  </si>
  <si>
    <t xml:space="preserve">у тому чіслі </t>
  </si>
  <si>
    <t>кошти місцевого бюджету</t>
  </si>
  <si>
    <t>Найменування заходів</t>
  </si>
  <si>
    <t xml:space="preserve">тис. грн. </t>
  </si>
  <si>
    <t>кошти підприємства</t>
  </si>
  <si>
    <t>Утримання та поточний ремонт світлофорів</t>
  </si>
  <si>
    <t>Разом по зовнішньому освітленню</t>
  </si>
  <si>
    <t>Оплата за спожиту електроенергію лініями зовнішнього освітлення міста</t>
  </si>
  <si>
    <t>Оплата за спожиту електроенергію світлофорами</t>
  </si>
  <si>
    <t>Всього по підприємству</t>
  </si>
  <si>
    <t>Оновлення контейнерного господарства</t>
  </si>
  <si>
    <t>Розробка схеми санітарної очистки м.Лисичанськ</t>
  </si>
  <si>
    <t>Ліквідація несанкціонованих звалищ</t>
  </si>
  <si>
    <t>Фінансова підтримка для осіб спрямованих на виконання громадських та інших робіт тимчасового характеру</t>
  </si>
  <si>
    <t>Поточний ремонт тролейбусів</t>
  </si>
  <si>
    <t>Капітальний ремонт контактної мережі</t>
  </si>
  <si>
    <t>кошти державного бюджету</t>
  </si>
  <si>
    <t>Заміна насосного обладнання на КНС №6</t>
  </si>
  <si>
    <t>Заходи</t>
  </si>
  <si>
    <t>Одиниця виміру</t>
  </si>
  <si>
    <t>Кількість</t>
  </si>
  <si>
    <t>Державний бюджет</t>
  </si>
  <si>
    <t>Міський бюджет</t>
  </si>
  <si>
    <t>Інші</t>
  </si>
  <si>
    <t>Ремонт шиферної покрівлі</t>
  </si>
  <si>
    <t>Ремонт перекриття</t>
  </si>
  <si>
    <t>Відновлення стінових блоків</t>
  </si>
  <si>
    <t>од.</t>
  </si>
  <si>
    <t>Ремонт  фасадів</t>
  </si>
  <si>
    <t>Ремонт балконів</t>
  </si>
  <si>
    <t>Ремонт балконних козирків</t>
  </si>
  <si>
    <t>Відновлення  ганків</t>
  </si>
  <si>
    <t>Заміна вхідних козирків</t>
  </si>
  <si>
    <t xml:space="preserve">Ремонт вимощення </t>
  </si>
  <si>
    <t>Відновлення ВРЩ</t>
  </si>
  <si>
    <t>Додаток №1</t>
  </si>
  <si>
    <t>тис.грн.</t>
  </si>
  <si>
    <t xml:space="preserve">КП "Лисичанський Шляхрембуд" </t>
  </si>
  <si>
    <t>№    Додатку</t>
  </si>
  <si>
    <t xml:space="preserve">державний бюджет </t>
  </si>
  <si>
    <t>в тому чіслі за рахунок коштів</t>
  </si>
  <si>
    <t>КП "Лисичанська ритуальна служба"</t>
  </si>
  <si>
    <t xml:space="preserve">КП "Лисичанськміськсвітло" </t>
  </si>
  <si>
    <t>Додаток №1.3.</t>
  </si>
  <si>
    <t>Додаток №1.4.</t>
  </si>
  <si>
    <t xml:space="preserve">місцевий бюджет </t>
  </si>
  <si>
    <t>КП ЛМС "Електроавтотранс"</t>
  </si>
  <si>
    <t>Додаток № 1.5.</t>
  </si>
  <si>
    <t>КП "Лисичанськтепломережа"</t>
  </si>
  <si>
    <t>Додаток № 1.6</t>
  </si>
  <si>
    <t xml:space="preserve">ЛКСП "Лисичанськводоканал" </t>
  </si>
  <si>
    <t>1.8.</t>
  </si>
  <si>
    <t>Житлово-експлуатаційні підприємства</t>
  </si>
  <si>
    <t>1.9.</t>
  </si>
  <si>
    <t xml:space="preserve"> Назва підприємств</t>
  </si>
  <si>
    <t>Заступник міського голови</t>
  </si>
  <si>
    <t>Додаток № 1.9</t>
  </si>
  <si>
    <t>Придбання біотуалетів</t>
  </si>
  <si>
    <t xml:space="preserve">Об'сяг фінансування у 2016р. </t>
  </si>
  <si>
    <t>Капітальний ремонт тягових підстацій</t>
  </si>
  <si>
    <t>Заходи з ремонту та благоустрою житлового фонду комунальної власності Лисичанскої міської ради на 2016 год.</t>
  </si>
  <si>
    <t>Капітальний ремонт ваккуумного автомобіля</t>
  </si>
  <si>
    <t>Придбання навісного обладнання для поливо-мийної машини</t>
  </si>
  <si>
    <t>Обстеження акваторії дна ставка</t>
  </si>
  <si>
    <t>12</t>
  </si>
  <si>
    <t>13</t>
  </si>
  <si>
    <t>14</t>
  </si>
  <si>
    <t>15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</si>
  <si>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</si>
  <si>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</si>
  <si>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</si>
  <si>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</si>
  <si>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</si>
  <si>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</si>
  <si>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</si>
  <si>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</si>
  <si>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</si>
  <si>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</si>
  <si>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</si>
  <si>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</si>
  <si>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</si>
  <si>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</si>
  <si>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</si>
  <si>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Придбання систем, приборів, обладнання, спеціального транспорту для здійснення контролю за кількістю та якістю поверхневих, підземних та стічних вод та скидів шкідливих речовин у водні ресурси</t>
  </si>
  <si>
    <t>Придбання погружних насосів в комплекті зі шкафами управління (15 шт.)</t>
  </si>
  <si>
    <t>Капітальний ремонт на ділянці Південного водоводу з заміною трубопроводу на Ду200 в районі селища ш. "Матроська" (4000 п.м.)</t>
  </si>
  <si>
    <t>Відновлення свердловини  питної  води №668 Білогоровського водозабору  з прокладкою  трубопроводу Ду 200 (300 п.м.)</t>
  </si>
  <si>
    <t>Будівництво  модульної очисної  споруди  на основі  діючої каналізаційної  мережі м. Лисичанська в районі ж.д. станції Переїздна</t>
  </si>
  <si>
    <t>Реконструкція модульної  очисної споруди на основі діючої  каналізаційної мережі  м. Лисичанська в районе р. Біленької</t>
  </si>
  <si>
    <t>Заміна насосного обладнання  на КНС сирого осаду (МОС №1)</t>
  </si>
  <si>
    <t>Заміна насосного обладнання  на КНС №3</t>
  </si>
  <si>
    <t>Відновлення  підземних свердловин  питної  води  Воронівського водозабору</t>
  </si>
  <si>
    <t>Реконструкція  вузлів знезараження води та стоків на насосних станціях та  очисних спорудах  (ВНС 1 подйому «Лісова  дача»)</t>
  </si>
  <si>
    <t>Реконструкція вузлів знезараження води  та стоків на насосних станціях та очисних спорудах  (ВНС «Белогорівська»)</t>
  </si>
  <si>
    <t>Реконструкція вузлів знезараження води  та стоків на насосних станціях та очисних спорудах  (ВНС «Боровська»)</t>
  </si>
  <si>
    <t>Реконструкція лінії процесу видаленого піску  та будівництво піскових майданчиків на МОС-1 м. Лисичанська</t>
  </si>
  <si>
    <t>Реконструкція вузлів знезараження води та  стоків на насосних станціях та очисних спорудах (МОС-1, Волгоградська, 63)</t>
  </si>
  <si>
    <t>Реконструкція вузлів знезараження води та стоків на насосних станціях та очисних спорудах (МОС-3, м.. Привілля)</t>
  </si>
  <si>
    <t>Реконструкція вузлів знезараження води та  стоків на насосних станціях та очисних спорудах (МОС-4, район з-да ГТВ)</t>
  </si>
  <si>
    <t xml:space="preserve">Реконструкція ЛЭП 6 кВт «Метьолкіно-Вороново» </t>
  </si>
  <si>
    <t>Розробка робочого проекту на блок водоочистки питної  води на майданчику  ВНС «Лисичанська»</t>
  </si>
  <si>
    <t>Розробка робочого проекту на блок водоочистки питної води на майданчику  ВНС «ГТВ»</t>
  </si>
  <si>
    <t>Розробка робочого проекту та  будівництво ЛЭП 6 кВт від п/с «Лівобережна» 110/6 ЛЭО до ВНС «Суміщена»</t>
  </si>
  <si>
    <t>Заміна водоводу від насосної станції 1 підйому до насосної станції 2 підйому «Лісова Дача»  (протяжність 4,5 км) м. Лисичанськ</t>
  </si>
  <si>
    <t>Установка декоративних світильників (кулі), сквер "Пам'ять"</t>
  </si>
  <si>
    <t>Відновлення приміщення машинного відділення ліфта</t>
  </si>
  <si>
    <t>Заміна оконних блоків</t>
  </si>
  <si>
    <t>Заміна бойлерів</t>
  </si>
  <si>
    <t>Ремонт дренажної системи</t>
  </si>
  <si>
    <t>Капітальний ремонт ліній зовнішнього освітлення:</t>
  </si>
  <si>
    <t>Утримання та поточний ремонт ліній зовнішнього освітлення</t>
  </si>
  <si>
    <t>Проведення експертного обстеження, технічного періодичного огляду ліфтів з терміном служби 25 років</t>
  </si>
  <si>
    <t>Разом по светлофорах</t>
  </si>
  <si>
    <t xml:space="preserve">Виконання заходів з благоустрію
 КП "Лисичанськміськсвітло" </t>
  </si>
  <si>
    <t>Придбання: бензопил, газонокосарок, мотокос, мотоблоків, кусторіза</t>
  </si>
  <si>
    <t xml:space="preserve">Впровадження технологій роздільного збору ТПВ, в тому числі: </t>
  </si>
  <si>
    <t xml:space="preserve"> - придбання знімних кузовів для великогабаритних, будівельних і побутових відходів</t>
  </si>
  <si>
    <t xml:space="preserve"> - придбання контейнерів для збору ПЕТ пляшок</t>
  </si>
  <si>
    <t xml:space="preserve">Інвентаризація об'єктів зеленого господарства </t>
  </si>
  <si>
    <t>Капітальний ремонт зелених насаджень: омолодження та видалення старих дерев на об'єктах благоустрою та на прибудинкових територіях житлового фонду комунальної власності міст Лисичанськ, Новодружеськ, Привілля</t>
  </si>
  <si>
    <t>Встановлення нових паркових лавок</t>
  </si>
  <si>
    <t xml:space="preserve">Виконання заходів з благоустрію
ЛКАТП № 032806                                                      </t>
  </si>
  <si>
    <t xml:space="preserve"> Виконання заходів з благоустрію
КП ЛМР "Електроавтотранс"                                              </t>
  </si>
  <si>
    <t>Виконання заходів з благоустрію
ЛКСП "Лисичанськводоканал"</t>
  </si>
  <si>
    <t>Заходу з іншого благосутрою</t>
  </si>
  <si>
    <t>РАЗОМ:</t>
  </si>
  <si>
    <t>2016 рік</t>
  </si>
  <si>
    <t>Ремонт м'якої покрівлі</t>
  </si>
  <si>
    <t>Секретар міської ради</t>
  </si>
  <si>
    <t>Е.І.Щеглаков</t>
  </si>
  <si>
    <t>А.П.Якимчук</t>
  </si>
  <si>
    <t>Джерело финансування, тис.грн</t>
  </si>
  <si>
    <t>Ремонт фундаментів</t>
  </si>
  <si>
    <t xml:space="preserve">Посилення стін </t>
  </si>
  <si>
    <t>Заміна металевих огорож</t>
  </si>
  <si>
    <t>Посилення підпірних стін</t>
  </si>
  <si>
    <t>Улаштування дитячих майданчиків</t>
  </si>
  <si>
    <t>Улаштування диспетчерської служби ліфтового господарства житлового фонду</t>
  </si>
  <si>
    <t>Придбання спеціалізованої техніки</t>
  </si>
  <si>
    <t xml:space="preserve">Обсяг фінансування  </t>
  </si>
  <si>
    <t>Орієнтовний обсяг фінансування комунальних підприємств для реалізації завдань Програми благоустрою та економічного розвитку 
м. Лисичанська в 2016 році</t>
  </si>
  <si>
    <t>Капітальний ремонт рухомого складу</t>
  </si>
  <si>
    <t>Капітальний ремонт  будівлі "Депо"</t>
  </si>
  <si>
    <t>Придбання тролейбусів (2 од.)</t>
  </si>
  <si>
    <t>Капітальний ремонт ліній зовнішнього освітлення по вул. Свободи, вул. Агафонова (КТП-44 ).</t>
  </si>
  <si>
    <t>Заміна ліній зовнішнього освітлення по вул. Дібровка (КТП-130 на СІП 2х25-1200 м.</t>
  </si>
  <si>
    <t>Заміна ліній зовнішнього освітлення по вул. Маліновского (ТП-12, ТП-33 на СІП 2х25-1500 м.)</t>
  </si>
  <si>
    <t>Заміна ліній зовнішнього освітлення по вул. Машинобудівельників (ТП-70 на СІП 2х25-800 м.)</t>
  </si>
  <si>
    <t xml:space="preserve">Капітальний ремонт і будівництво нових світлофорів по об'єктах: </t>
  </si>
  <si>
    <t xml:space="preserve"> перехрестя вул. Першотравнева - вул. Г. Потапенко</t>
  </si>
  <si>
    <t xml:space="preserve"> перехрестя вул. Красна - вул. Жовтнева</t>
  </si>
  <si>
    <t>перехрестя вул. Красна - вул. Сметаніна</t>
  </si>
  <si>
    <t>у тому числі для залучення осіб спрямованих на виконання громадських та інших робіт тимчасового характеру</t>
  </si>
  <si>
    <t>Розробка робочого проекту по заміні аварійної  ділянки магістрального водоводу Ду800 мм від 108 пікету до ЦНС «Лисичанська» (4000 п.м.)</t>
  </si>
  <si>
    <t>Розробка робочого проекту  по заміні центрального водоводу по вул. Г. Потапенко від ЦНС «Лисичанська» до вул. 9 Травня  зі  зниженням  діаметрів на Ду500 мм та Ду300 мм з використанням  труб із полімерних матеріалів (4200 п.м.)</t>
  </si>
  <si>
    <t>Заміна ділянки водоводу по вул. Маліновського (район автозаправки) на Ду40 з використанням  труб із полімерних матеріалів (260 п.м.)</t>
  </si>
  <si>
    <t>Реконструкція  двох Белогорівських магістральних водоводів Ду500, Ду600 протяжністю  10,8 км кожної ділянки</t>
  </si>
  <si>
    <t>Розробка робочого проекту на капітальний ремонт каналізаційного колектора по вул. Автомобілістів (1000 п.м.) та капітальний ремонт</t>
  </si>
  <si>
    <t>Заміна ділянки  водоводу на Лікарняне містечко мікрорайону ГТВ  на Ду250 з використанням  труб із полімерних матеріалів (1200 п.м.)</t>
  </si>
  <si>
    <t>Придбання  батареї статичних конденсаторів SPEES 23 – 6,3/250 (250 кВ Ар) – 1 од., SPEES 23 – 6,3/100 (100 кВ Ар) – 1 од.. на ВНС «Белогорівська» РУ – 6 кВ</t>
  </si>
  <si>
    <t>Розробка робочого проекту по заміні  ділянки водоводу  по вул. Першотравневій  від клуба ім. Крупської до заводу «Пролетарій»  на Ду300 з використанням труб із полімерних матеріалів (1500 п.м.)</t>
  </si>
  <si>
    <t>Розробка проекту "Схема оптимізації роботи систем централізованого водопостачання м.м. Лисичанськ, Новодружеськ, Привілля"</t>
  </si>
  <si>
    <t>Дотація на погашення різниці в тарифах на послуги з утримання будинків та прибудинкових територій, всього</t>
  </si>
  <si>
    <t>в тому числі:</t>
  </si>
  <si>
    <t>КП ЛЖЕК №1</t>
  </si>
  <si>
    <t>КП ЛЖЕК №3</t>
  </si>
  <si>
    <t>КП ЛЖЕК №5</t>
  </si>
  <si>
    <t>КП ЛЖЕК №6</t>
  </si>
  <si>
    <t>КП ЛЖЕК №8</t>
  </si>
  <si>
    <t>36</t>
  </si>
  <si>
    <t>37</t>
  </si>
  <si>
    <t>Дотація на погашення різниці в тарифах на послуги з водопостачання та водовідведення</t>
  </si>
  <si>
    <t>Введення в експлуатацію тимчасово зупиненої ТП-7</t>
  </si>
  <si>
    <t>Придбання саджанців</t>
  </si>
  <si>
    <t>Благоустрій територій, всього:</t>
  </si>
  <si>
    <t xml:space="preserve"> - догляд, утримання та поточний ремонт зелених насаджень, у тому числі видалення аварійних дерев на прибудинкових територіях житлового фонду комунальної власності міст Лисичанська, Новодружеська, Привілля</t>
  </si>
  <si>
    <t>Додаток</t>
  </si>
  <si>
    <t>до рішення Лисичанської міської ради</t>
  </si>
  <si>
    <t>Відновлення асфальтобетонного покриття прибудинкових територій</t>
  </si>
  <si>
    <t xml:space="preserve"> - поточний ремонт асфальтобетонного покриття прибудинкових територій, всього</t>
  </si>
  <si>
    <t>Ремонт житлового будинку № 48 по кв. ім. В.І. Даля (вул.Куйбишева) в м.Новодружеськ</t>
  </si>
  <si>
    <t>Ремонт житлового будинку № 8 по вул. Сонячна (вул.Ульянових)</t>
  </si>
  <si>
    <t>Заміна ділянки  водоводу по вул. Гарибальді (від перетину з пр. Перемоги (пр. Леніна) до вул. Гетьманська (вул. Красногвардійська) на Ду200 з використанням  труб із полімерних матеріалів (600 п.м.)</t>
  </si>
  <si>
    <t xml:space="preserve">Заміна ділянки водоводу по вул. ім. І. Сікорського (вул. Постишева) (від перетинів з пр. Перемоги (пр. Леніна)  до вул. Коротка (вул. Комуністичної) на Ду200 з використанням  труб із полімерних матеріалів (300 п.м.) </t>
  </si>
  <si>
    <t>Заміна ділянки водоводу від вул. Тепла (вул. Баумана)  до вул. Лисичанська на Ду100 з використанням труб із полімерних матеріалів (1050 п.м.)</t>
  </si>
  <si>
    <t>Санація водоводу Ду600 по вул. Незалежності (вул. Орджонікідзе) до ВНС «ГТВ» (4500 п.м.)</t>
  </si>
  <si>
    <t>Реконструкція  каналізаційного колектора по вул. ім. В. Сосюри (вул. Свердлова) в районі Спутніка</t>
  </si>
  <si>
    <t xml:space="preserve">Капітальний ремонт ліній зовнішнього освітлення по вул. ім. Г. Сковороди (вул. Калініна), вул. ім. Д.І. Менделєєва (вул. Леніна), вул. К.Маркса (ТП-68) </t>
  </si>
  <si>
    <t xml:space="preserve">Капітальний ремонт ліній зовнішнього освітлення по вул. Машинобудівників,  вул. Гора Попова (вул. Гора Кірова), вул.  Ім.В. Сосюри (вул. Свердлова) (ТП-14) </t>
  </si>
  <si>
    <t>Заміна ліній зовнішнього освітлення по вул. Гетьманська (вул. Красногвардійська), вул. ім. В. Сосюри (вул. Свердлова) (СІП 2х25-800 м. ТП-69)</t>
  </si>
  <si>
    <t>Заміна опор по пр. Перемоги (пр. Леніна)</t>
  </si>
  <si>
    <t>Заміна ліній зовнішнього освітлення по вул. ім. В. Сосюри (вул. Свердлова) (ТП-84 на СІП 2х25-500 м.)</t>
  </si>
  <si>
    <t xml:space="preserve"> перехрестя вул. ім. В. Сосюри (вул. Свердлова) - вул. Першотравнева</t>
  </si>
  <si>
    <t xml:space="preserve"> - перехрестя пр. Перемоги (пр. Леніна) - вул. Гарибальді</t>
  </si>
  <si>
    <t xml:space="preserve"> перехрестя вул. Першотравнева - вул. Бахмутська (вул. Артемівська)</t>
  </si>
  <si>
    <t>від 28.04.2016 р. №9/139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</si>
</sst>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  <numFmt numFmtId="180" formatCode="_-* #,##0.0_р_._-;\-* #,##0.0_р_._-;_-* &quot;-&quot;??_р_._-;_-@_-"/>
    <numFmt numFmtId="181" formatCode="#,##0.0"/>
  </numFmts>
  <fonts count="46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10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63"/>
      <name val="Times New Roman"/>
      <family val="0"/>
    </font>
    <font>
      <b/>
      <sz val="11"/>
      <name val="Arial"/>
      <family val="2"/>
    </font>
    <font>
      <sz val="12"/>
      <color indexed="9"/>
      <name val="Times New Roman"/>
      <family val="1"/>
    </font>
    <font>
      <sz val="13"/>
      <name val="Times New Roman"/>
      <family val="0"/>
    </font>
    <font>
      <b/>
      <sz val="13"/>
      <name val="Times New Roman"/>
      <family val="0"/>
    </font>
    <font>
      <b/>
      <sz val="1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3" fontId="13" fillId="0" borderId="0" xfId="60" applyFont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7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172" fontId="9" fillId="2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72" fontId="9" fillId="24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172" fontId="39" fillId="24" borderId="10" xfId="0" applyNumberFormat="1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distributed" wrapText="1"/>
    </xf>
    <xf numFmtId="49" fontId="40" fillId="0" borderId="10" xfId="0" applyNumberFormat="1" applyFont="1" applyBorder="1" applyAlignment="1">
      <alignment horizontal="left" vertical="distributed" wrapText="1"/>
    </xf>
    <xf numFmtId="0" fontId="40" fillId="0" borderId="10" xfId="0" applyFont="1" applyBorder="1" applyAlignment="1">
      <alignment horizontal="left" vertical="distributed" wrapText="1"/>
    </xf>
    <xf numFmtId="0" fontId="39" fillId="0" borderId="10" xfId="0" applyFont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distributed" wrapText="1"/>
    </xf>
    <xf numFmtId="172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distributed" wrapText="1"/>
    </xf>
    <xf numFmtId="172" fontId="9" fillId="0" borderId="10" xfId="0" applyNumberFormat="1" applyFont="1" applyBorder="1" applyAlignment="1">
      <alignment horizontal="center" vertical="center" wrapText="1"/>
    </xf>
    <xf numFmtId="172" fontId="9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distributed" wrapText="1"/>
    </xf>
    <xf numFmtId="172" fontId="3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2" fontId="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/>
    </xf>
    <xf numFmtId="17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2" fontId="9" fillId="0" borderId="10" xfId="0" applyNumberFormat="1" applyFont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distributed" wrapText="1"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distributed" wrapText="1"/>
    </xf>
    <xf numFmtId="17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7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left"/>
    </xf>
    <xf numFmtId="2" fontId="4" fillId="0" borderId="10" xfId="0" applyNumberFormat="1" applyFont="1" applyFill="1" applyBorder="1" applyAlignment="1">
      <alignment horizontal="center" vertical="top" wrapText="1"/>
    </xf>
    <xf numFmtId="44" fontId="2" fillId="0" borderId="10" xfId="43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4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" fontId="9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Alignment="1">
      <alignment/>
    </xf>
    <xf numFmtId="0" fontId="43" fillId="0" borderId="0" xfId="0" applyFont="1" applyAlignment="1">
      <alignment/>
    </xf>
    <xf numFmtId="0" fontId="36" fillId="0" borderId="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4">
      <selection activeCell="H13" sqref="H13"/>
    </sheetView>
  </sheetViews>
  <sheetFormatPr defaultColWidth="9.33203125" defaultRowHeight="12.75"/>
  <cols>
    <col min="1" max="1" width="46.33203125" style="0" customWidth="1"/>
    <col min="2" max="2" width="8.66015625" style="0" customWidth="1"/>
    <col min="3" max="3" width="14.33203125" style="0" customWidth="1"/>
    <col min="4" max="4" width="12.83203125" style="0" customWidth="1"/>
    <col min="5" max="5" width="12.66015625" style="0" customWidth="1"/>
    <col min="6" max="6" width="10.33203125" style="0" customWidth="1"/>
    <col min="7" max="9" width="9.33203125" style="5" customWidth="1"/>
  </cols>
  <sheetData>
    <row r="1" spans="3:9" s="142" customFormat="1" ht="16.5">
      <c r="C1" s="145" t="s">
        <v>228</v>
      </c>
      <c r="D1" s="146"/>
      <c r="E1" s="146"/>
      <c r="G1" s="144"/>
      <c r="H1" s="144"/>
      <c r="I1" s="144"/>
    </row>
    <row r="2" spans="3:9" s="142" customFormat="1" ht="16.5">
      <c r="C2" s="145" t="s">
        <v>229</v>
      </c>
      <c r="D2" s="146"/>
      <c r="E2" s="146"/>
      <c r="G2" s="144"/>
      <c r="H2" s="144"/>
      <c r="I2" s="144"/>
    </row>
    <row r="3" spans="3:9" s="142" customFormat="1" ht="16.5">
      <c r="C3" s="145" t="s">
        <v>247</v>
      </c>
      <c r="D3" s="146"/>
      <c r="E3" s="146"/>
      <c r="G3" s="144"/>
      <c r="H3" s="144"/>
      <c r="I3" s="144"/>
    </row>
    <row r="4" spans="3:9" s="142" customFormat="1" ht="16.5">
      <c r="C4" s="143"/>
      <c r="G4" s="144"/>
      <c r="H4" s="144"/>
      <c r="I4" s="144"/>
    </row>
    <row r="5" spans="3:9" s="142" customFormat="1" ht="16.5">
      <c r="C5" s="143"/>
      <c r="G5" s="144"/>
      <c r="H5" s="144"/>
      <c r="I5" s="144"/>
    </row>
    <row r="6" spans="1:12" ht="15.75">
      <c r="A6" t="s">
        <v>26</v>
      </c>
      <c r="F6" s="16" t="s">
        <v>87</v>
      </c>
      <c r="J6" s="5"/>
      <c r="K6" s="5"/>
      <c r="L6" s="5"/>
    </row>
    <row r="7" spans="1:12" ht="78" customHeight="1">
      <c r="A7" s="147" t="s">
        <v>192</v>
      </c>
      <c r="B7" s="147"/>
      <c r="C7" s="147"/>
      <c r="D7" s="147"/>
      <c r="E7" s="147"/>
      <c r="F7" s="147"/>
      <c r="J7" s="5"/>
      <c r="K7" s="5"/>
      <c r="L7" s="5"/>
    </row>
    <row r="8" spans="10:12" ht="12.75">
      <c r="J8" s="5"/>
      <c r="K8" s="5"/>
      <c r="L8" s="5"/>
    </row>
    <row r="9" spans="6:12" ht="15.75">
      <c r="F9" s="126" t="s">
        <v>88</v>
      </c>
      <c r="J9" s="5"/>
      <c r="K9" s="5"/>
      <c r="L9" s="5"/>
    </row>
    <row r="10" spans="1:11" s="9" customFormat="1" ht="13.5" customHeight="1">
      <c r="A10" s="149" t="s">
        <v>106</v>
      </c>
      <c r="B10" s="148" t="s">
        <v>90</v>
      </c>
      <c r="C10" s="150" t="s">
        <v>178</v>
      </c>
      <c r="D10" s="150"/>
      <c r="E10" s="150"/>
      <c r="F10" s="150"/>
      <c r="G10" s="6"/>
      <c r="H10" s="6"/>
      <c r="I10" s="6"/>
      <c r="J10" s="6"/>
      <c r="K10" s="6"/>
    </row>
    <row r="11" spans="1:11" s="9" customFormat="1" ht="17.25" customHeight="1">
      <c r="A11" s="149"/>
      <c r="B11" s="148"/>
      <c r="C11" s="148" t="s">
        <v>191</v>
      </c>
      <c r="D11" s="150" t="s">
        <v>92</v>
      </c>
      <c r="E11" s="150"/>
      <c r="F11" s="150"/>
      <c r="G11" s="6"/>
      <c r="H11" s="6"/>
      <c r="I11" s="6"/>
      <c r="J11" s="6"/>
      <c r="K11" s="6"/>
    </row>
    <row r="12" spans="1:11" s="9" customFormat="1" ht="40.5" customHeight="1">
      <c r="A12" s="149"/>
      <c r="B12" s="148"/>
      <c r="C12" s="148"/>
      <c r="D12" s="148" t="s">
        <v>91</v>
      </c>
      <c r="E12" s="148" t="s">
        <v>97</v>
      </c>
      <c r="F12" s="148" t="s">
        <v>56</v>
      </c>
      <c r="G12" s="6"/>
      <c r="H12" s="6"/>
      <c r="I12" s="6"/>
      <c r="J12" s="6"/>
      <c r="K12" s="6"/>
    </row>
    <row r="13" spans="1:11" s="18" customFormat="1" ht="17.25" customHeight="1">
      <c r="A13" s="149"/>
      <c r="B13" s="148"/>
      <c r="C13" s="148"/>
      <c r="D13" s="148"/>
      <c r="E13" s="148"/>
      <c r="F13" s="148"/>
      <c r="G13" s="17"/>
      <c r="H13" s="17"/>
      <c r="I13" s="17"/>
      <c r="J13" s="17"/>
      <c r="K13" s="17"/>
    </row>
    <row r="14" spans="1:11" s="18" customFormat="1" ht="20.25" customHeight="1">
      <c r="A14" s="149"/>
      <c r="B14" s="148"/>
      <c r="C14" s="148"/>
      <c r="D14" s="148"/>
      <c r="E14" s="148"/>
      <c r="F14" s="148"/>
      <c r="G14" s="17"/>
      <c r="H14" s="17"/>
      <c r="I14" s="17"/>
      <c r="J14" s="17"/>
      <c r="K14" s="17"/>
    </row>
    <row r="15" spans="1:11" s="1" customFormat="1" ht="24" customHeight="1">
      <c r="A15" s="124" t="s">
        <v>89</v>
      </c>
      <c r="B15" s="14" t="s">
        <v>41</v>
      </c>
      <c r="C15" s="15">
        <f>SUM(D15:F15)</f>
        <v>29996.1</v>
      </c>
      <c r="D15" s="15">
        <v>8154</v>
      </c>
      <c r="E15" s="15">
        <v>21842.1</v>
      </c>
      <c r="F15" s="136">
        <v>0</v>
      </c>
      <c r="G15" s="2"/>
      <c r="H15" s="2"/>
      <c r="I15" s="2"/>
      <c r="J15" s="2"/>
      <c r="K15" s="2"/>
    </row>
    <row r="16" spans="1:11" s="1" customFormat="1" ht="24" customHeight="1">
      <c r="A16" s="124" t="s">
        <v>93</v>
      </c>
      <c r="B16" s="123" t="s">
        <v>42</v>
      </c>
      <c r="C16" s="15">
        <f aca="true" t="shared" si="0" ref="C16:C23">SUM(D16:F16)</f>
        <v>504.52615</v>
      </c>
      <c r="D16" s="15">
        <v>60.24401</v>
      </c>
      <c r="E16" s="15">
        <v>444.28213999999997</v>
      </c>
      <c r="F16" s="136">
        <v>0</v>
      </c>
      <c r="G16" s="2"/>
      <c r="H16" s="2"/>
      <c r="I16" s="2"/>
      <c r="J16" s="2"/>
      <c r="K16" s="2"/>
    </row>
    <row r="17" spans="1:11" s="1" customFormat="1" ht="24" customHeight="1">
      <c r="A17" s="124" t="s">
        <v>94</v>
      </c>
      <c r="B17" s="14" t="s">
        <v>43</v>
      </c>
      <c r="C17" s="15">
        <f t="shared" si="0"/>
        <v>8648.3</v>
      </c>
      <c r="D17" s="15">
        <v>3600</v>
      </c>
      <c r="E17" s="15">
        <v>5048.3</v>
      </c>
      <c r="F17" s="136">
        <v>0</v>
      </c>
      <c r="G17" s="2"/>
      <c r="H17" s="2"/>
      <c r="I17" s="2"/>
      <c r="J17" s="2"/>
      <c r="K17" s="2"/>
    </row>
    <row r="18" spans="1:11" s="1" customFormat="1" ht="24" customHeight="1">
      <c r="A18" s="124" t="s">
        <v>40</v>
      </c>
      <c r="B18" s="14" t="s">
        <v>44</v>
      </c>
      <c r="C18" s="15">
        <f t="shared" si="0"/>
        <v>2731.1</v>
      </c>
      <c r="D18" s="15">
        <v>99.5</v>
      </c>
      <c r="E18" s="15">
        <v>2571.4</v>
      </c>
      <c r="F18" s="15">
        <v>60.2</v>
      </c>
      <c r="G18" s="2"/>
      <c r="H18" s="2"/>
      <c r="I18" s="2"/>
      <c r="J18" s="2"/>
      <c r="K18" s="2"/>
    </row>
    <row r="19" spans="1:11" s="1" customFormat="1" ht="24" customHeight="1">
      <c r="A19" s="124" t="s">
        <v>98</v>
      </c>
      <c r="B19" s="14" t="s">
        <v>45</v>
      </c>
      <c r="C19" s="15">
        <f t="shared" si="0"/>
        <v>15238.5</v>
      </c>
      <c r="D19" s="15">
        <v>8330.2</v>
      </c>
      <c r="E19" s="15">
        <v>6441.4</v>
      </c>
      <c r="F19" s="15">
        <v>466.9</v>
      </c>
      <c r="G19" s="2"/>
      <c r="H19" s="2"/>
      <c r="I19" s="2"/>
      <c r="J19" s="2"/>
      <c r="K19" s="2"/>
    </row>
    <row r="20" spans="1:11" s="1" customFormat="1" ht="24" customHeight="1">
      <c r="A20" s="43" t="s">
        <v>102</v>
      </c>
      <c r="B20" s="19" t="s">
        <v>46</v>
      </c>
      <c r="C20" s="15">
        <f t="shared" si="0"/>
        <v>118952.80399999999</v>
      </c>
      <c r="D20" s="15">
        <v>78842.56</v>
      </c>
      <c r="E20" s="15">
        <v>36286.93</v>
      </c>
      <c r="F20" s="15">
        <v>3823.314</v>
      </c>
      <c r="G20" s="2"/>
      <c r="H20" s="2"/>
      <c r="I20" s="2"/>
      <c r="J20" s="2"/>
      <c r="K20" s="2"/>
    </row>
    <row r="21" spans="1:11" s="1" customFormat="1" ht="24" customHeight="1">
      <c r="A21" s="124" t="s">
        <v>100</v>
      </c>
      <c r="B21" s="14" t="s">
        <v>47</v>
      </c>
      <c r="C21" s="15">
        <f t="shared" si="0"/>
        <v>3382</v>
      </c>
      <c r="D21" s="44">
        <v>0</v>
      </c>
      <c r="E21" s="44">
        <v>2532</v>
      </c>
      <c r="F21" s="44">
        <v>850</v>
      </c>
      <c r="G21" s="2"/>
      <c r="H21" s="2"/>
      <c r="I21" s="2"/>
      <c r="J21" s="2"/>
      <c r="K21" s="2"/>
    </row>
    <row r="22" spans="1:11" s="1" customFormat="1" ht="24" customHeight="1">
      <c r="A22" s="124" t="s">
        <v>176</v>
      </c>
      <c r="B22" s="14" t="s">
        <v>103</v>
      </c>
      <c r="C22" s="15">
        <f t="shared" si="0"/>
        <v>131.4</v>
      </c>
      <c r="D22" s="15"/>
      <c r="E22" s="15">
        <v>131.4</v>
      </c>
      <c r="F22" s="15"/>
      <c r="G22" s="2"/>
      <c r="H22" s="2"/>
      <c r="I22" s="2"/>
      <c r="J22" s="2"/>
      <c r="K22" s="2"/>
    </row>
    <row r="23" spans="1:11" s="1" customFormat="1" ht="22.5" customHeight="1">
      <c r="A23" s="48" t="s">
        <v>104</v>
      </c>
      <c r="B23" s="14" t="s">
        <v>105</v>
      </c>
      <c r="C23" s="15">
        <f t="shared" si="0"/>
        <v>199948</v>
      </c>
      <c r="D23" s="15"/>
      <c r="E23" s="15">
        <v>199938</v>
      </c>
      <c r="F23" s="15">
        <v>10</v>
      </c>
      <c r="G23" s="2"/>
      <c r="H23" s="2"/>
      <c r="I23" s="2"/>
      <c r="J23" s="2"/>
      <c r="K23" s="2"/>
    </row>
    <row r="24" spans="1:11" s="129" customFormat="1" ht="33" customHeight="1">
      <c r="A24" s="125" t="s">
        <v>177</v>
      </c>
      <c r="B24" s="125"/>
      <c r="C24" s="127">
        <f>SUM(C15:C23)</f>
        <v>379532.73014999996</v>
      </c>
      <c r="D24" s="127">
        <f>SUM(D15:D23)</f>
        <v>99086.50401</v>
      </c>
      <c r="E24" s="127">
        <f>SUM(E15:E23)</f>
        <v>275235.81214</v>
      </c>
      <c r="F24" s="127">
        <f>SUM(F15:F23)</f>
        <v>5210.414</v>
      </c>
      <c r="G24" s="128"/>
      <c r="H24" s="128"/>
      <c r="I24" s="128"/>
      <c r="J24" s="128"/>
      <c r="K24" s="128"/>
    </row>
    <row r="25" spans="1:11" ht="12.75">
      <c r="A25" s="5"/>
      <c r="B25" s="5"/>
      <c r="C25" s="5"/>
      <c r="D25" s="5"/>
      <c r="E25" s="5"/>
      <c r="F25" s="5"/>
      <c r="J25" s="5"/>
      <c r="K25" s="5"/>
    </row>
    <row r="26" spans="1:11" ht="12.75">
      <c r="A26" s="5"/>
      <c r="B26" s="5"/>
      <c r="C26" s="5"/>
      <c r="D26" s="5"/>
      <c r="E26" s="5"/>
      <c r="F26" s="5"/>
      <c r="J26" s="5"/>
      <c r="K26" s="5"/>
    </row>
    <row r="27" spans="1:11" ht="12.75">
      <c r="A27" s="5"/>
      <c r="B27" s="5"/>
      <c r="C27" s="5"/>
      <c r="D27" s="5"/>
      <c r="E27" s="5"/>
      <c r="F27" s="5"/>
      <c r="J27" s="5"/>
      <c r="K27" s="5"/>
    </row>
    <row r="28" spans="1:11" ht="12.75">
      <c r="A28" s="5"/>
      <c r="B28" s="5"/>
      <c r="C28" s="5"/>
      <c r="D28" s="5"/>
      <c r="E28" s="5"/>
      <c r="F28" s="5"/>
      <c r="J28" s="5"/>
      <c r="K28" s="5"/>
    </row>
    <row r="29" spans="1:11" ht="12.75">
      <c r="A29" s="5"/>
      <c r="B29" s="5"/>
      <c r="C29" s="5"/>
      <c r="D29" s="5"/>
      <c r="E29" s="5"/>
      <c r="F29" s="5"/>
      <c r="J29" s="5"/>
      <c r="K29" s="5"/>
    </row>
    <row r="30" spans="1:11" ht="12.75">
      <c r="A30" s="5"/>
      <c r="B30" s="5"/>
      <c r="C30" s="5"/>
      <c r="D30" s="5"/>
      <c r="E30" s="5"/>
      <c r="F30" s="5"/>
      <c r="J30" s="5"/>
      <c r="K30" s="5"/>
    </row>
    <row r="31" ht="12.75">
      <c r="D31" s="5"/>
    </row>
  </sheetData>
  <sheetProtection/>
  <mergeCells count="9">
    <mergeCell ref="A7:F7"/>
    <mergeCell ref="F12:F14"/>
    <mergeCell ref="A10:A14"/>
    <mergeCell ref="C11:C14"/>
    <mergeCell ref="C10:F10"/>
    <mergeCell ref="D11:F11"/>
    <mergeCell ref="D12:D14"/>
    <mergeCell ref="E12:E14"/>
    <mergeCell ref="B10:B14"/>
  </mergeCells>
  <printOptions/>
  <pageMargins left="0.49" right="0.16" top="1" bottom="0.23" header="0.5" footer="0.16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22">
      <selection activeCell="B4" sqref="B4:B6"/>
    </sheetView>
  </sheetViews>
  <sheetFormatPr defaultColWidth="9.33203125" defaultRowHeight="12.75"/>
  <cols>
    <col min="1" max="1" width="4.5" style="51" customWidth="1"/>
    <col min="2" max="2" width="56.16015625" style="51" customWidth="1"/>
    <col min="3" max="3" width="13.16015625" style="52" customWidth="1"/>
    <col min="4" max="4" width="14.33203125" style="52" customWidth="1"/>
    <col min="5" max="5" width="13.33203125" style="52" customWidth="1"/>
    <col min="6" max="6" width="16.33203125" style="51" customWidth="1"/>
    <col min="7" max="7" width="8.83203125" style="51" customWidth="1"/>
    <col min="8" max="8" width="15" style="51" customWidth="1"/>
    <col min="9" max="16384" width="9.33203125" style="51" customWidth="1"/>
  </cols>
  <sheetData>
    <row r="1" spans="6:8" ht="15.75">
      <c r="F1" s="69" t="s">
        <v>95</v>
      </c>
      <c r="G1" s="54"/>
      <c r="H1" s="53"/>
    </row>
    <row r="2" spans="1:8" ht="38.25" customHeight="1">
      <c r="A2" s="151" t="s">
        <v>165</v>
      </c>
      <c r="B2" s="151"/>
      <c r="C2" s="151"/>
      <c r="D2" s="151"/>
      <c r="E2" s="151"/>
      <c r="F2" s="151"/>
      <c r="G2" s="55"/>
      <c r="H2" s="55"/>
    </row>
    <row r="3" ht="15.75">
      <c r="F3" s="56" t="s">
        <v>55</v>
      </c>
    </row>
    <row r="4" spans="1:6" ht="17.25" customHeight="1">
      <c r="A4" s="152" t="s">
        <v>28</v>
      </c>
      <c r="B4" s="152" t="s">
        <v>54</v>
      </c>
      <c r="C4" s="152" t="s">
        <v>110</v>
      </c>
      <c r="D4" s="152"/>
      <c r="E4" s="152"/>
      <c r="F4" s="152"/>
    </row>
    <row r="5" spans="1:6" ht="15.75" customHeight="1">
      <c r="A5" s="152"/>
      <c r="B5" s="152"/>
      <c r="C5" s="153" t="s">
        <v>50</v>
      </c>
      <c r="D5" s="152" t="s">
        <v>52</v>
      </c>
      <c r="E5" s="152"/>
      <c r="F5" s="152"/>
    </row>
    <row r="6" spans="1:6" ht="45.75" customHeight="1">
      <c r="A6" s="152"/>
      <c r="B6" s="152"/>
      <c r="C6" s="153"/>
      <c r="D6" s="50" t="s">
        <v>68</v>
      </c>
      <c r="E6" s="50" t="s">
        <v>53</v>
      </c>
      <c r="F6" s="50" t="s">
        <v>56</v>
      </c>
    </row>
    <row r="7" spans="1:6" ht="34.5" customHeight="1">
      <c r="A7" s="50">
        <v>1</v>
      </c>
      <c r="B7" s="77" t="s">
        <v>161</v>
      </c>
      <c r="C7" s="80">
        <f>SUM(D7:F7)</f>
        <v>1919.4</v>
      </c>
      <c r="D7" s="49">
        <f>SUM(D8:D18)</f>
        <v>600</v>
      </c>
      <c r="E7" s="49">
        <f>SUM(E8:E18)</f>
        <v>1319.4</v>
      </c>
      <c r="F7" s="49">
        <f>SUM(F8:F18)</f>
        <v>0</v>
      </c>
    </row>
    <row r="8" spans="1:6" ht="33" customHeight="1">
      <c r="A8" s="76"/>
      <c r="B8" s="70" t="s">
        <v>196</v>
      </c>
      <c r="C8" s="60">
        <f>SUM(D8:F8)</f>
        <v>300</v>
      </c>
      <c r="D8" s="60"/>
      <c r="E8" s="61">
        <v>300</v>
      </c>
      <c r="F8" s="61">
        <f>SUM(F11:F13)</f>
        <v>0</v>
      </c>
    </row>
    <row r="9" spans="1:6" ht="44.25" customHeight="1">
      <c r="A9" s="76"/>
      <c r="B9" s="70" t="s">
        <v>239</v>
      </c>
      <c r="C9" s="60">
        <f>SUM(D9:F9)</f>
        <v>80</v>
      </c>
      <c r="D9" s="60"/>
      <c r="E9" s="61">
        <v>80</v>
      </c>
      <c r="F9" s="61"/>
    </row>
    <row r="10" spans="1:6" ht="44.25" customHeight="1">
      <c r="A10" s="76"/>
      <c r="B10" s="70" t="s">
        <v>240</v>
      </c>
      <c r="C10" s="60">
        <f>SUM(D10:F10)</f>
        <v>320</v>
      </c>
      <c r="D10" s="60"/>
      <c r="E10" s="61">
        <v>320</v>
      </c>
      <c r="F10" s="61"/>
    </row>
    <row r="11" spans="1:6" ht="30" customHeight="1">
      <c r="A11" s="62"/>
      <c r="B11" s="71" t="s">
        <v>197</v>
      </c>
      <c r="C11" s="60">
        <f aca="true" t="shared" si="0" ref="C11:C19">SUM(D11:F11)</f>
        <v>21.6</v>
      </c>
      <c r="D11" s="60"/>
      <c r="E11" s="60">
        <v>21.6</v>
      </c>
      <c r="F11" s="63"/>
    </row>
    <row r="12" spans="1:6" ht="24" customHeight="1">
      <c r="A12" s="64"/>
      <c r="B12" s="72" t="s">
        <v>224</v>
      </c>
      <c r="C12" s="60">
        <f t="shared" si="0"/>
        <v>600</v>
      </c>
      <c r="D12" s="60">
        <f>400+200</f>
        <v>600</v>
      </c>
      <c r="E12" s="60">
        <v>0</v>
      </c>
      <c r="F12" s="63"/>
    </row>
    <row r="13" spans="1:6" ht="29.25" customHeight="1">
      <c r="A13" s="62"/>
      <c r="B13" s="71" t="s">
        <v>198</v>
      </c>
      <c r="C13" s="60">
        <f t="shared" si="0"/>
        <v>27</v>
      </c>
      <c r="D13" s="60"/>
      <c r="E13" s="60">
        <v>27</v>
      </c>
      <c r="F13" s="63"/>
    </row>
    <row r="14" spans="1:6" ht="30.75" customHeight="1">
      <c r="A14" s="62"/>
      <c r="B14" s="71" t="s">
        <v>199</v>
      </c>
      <c r="C14" s="60">
        <f t="shared" si="0"/>
        <v>14.4</v>
      </c>
      <c r="D14" s="60"/>
      <c r="E14" s="60">
        <v>14.4</v>
      </c>
      <c r="F14" s="63"/>
    </row>
    <row r="15" spans="1:6" ht="45.75" customHeight="1">
      <c r="A15" s="62"/>
      <c r="B15" s="71" t="s">
        <v>241</v>
      </c>
      <c r="C15" s="60">
        <f t="shared" si="0"/>
        <v>14.4</v>
      </c>
      <c r="D15" s="60"/>
      <c r="E15" s="60">
        <v>14.4</v>
      </c>
      <c r="F15" s="63"/>
    </row>
    <row r="16" spans="1:6" ht="19.5" customHeight="1">
      <c r="A16" s="62"/>
      <c r="B16" s="71" t="s">
        <v>242</v>
      </c>
      <c r="C16" s="60">
        <f t="shared" si="0"/>
        <v>500</v>
      </c>
      <c r="D16" s="60"/>
      <c r="E16" s="60">
        <v>500</v>
      </c>
      <c r="F16" s="63"/>
    </row>
    <row r="17" spans="1:6" ht="28.5" customHeight="1">
      <c r="A17" s="62"/>
      <c r="B17" s="73" t="s">
        <v>156</v>
      </c>
      <c r="C17" s="60">
        <f t="shared" si="0"/>
        <v>15</v>
      </c>
      <c r="D17" s="60"/>
      <c r="E17" s="60">
        <v>15</v>
      </c>
      <c r="F17" s="63"/>
    </row>
    <row r="18" spans="1:6" s="85" customFormat="1" ht="30" customHeight="1">
      <c r="A18" s="81"/>
      <c r="B18" s="82" t="s">
        <v>243</v>
      </c>
      <c r="C18" s="83">
        <f t="shared" si="0"/>
        <v>27</v>
      </c>
      <c r="D18" s="83"/>
      <c r="E18" s="83">
        <v>27</v>
      </c>
      <c r="F18" s="84"/>
    </row>
    <row r="19" spans="1:6" ht="27.75" customHeight="1">
      <c r="A19" s="78" t="s">
        <v>29</v>
      </c>
      <c r="B19" s="79" t="s">
        <v>162</v>
      </c>
      <c r="C19" s="80">
        <f t="shared" si="0"/>
        <v>1980</v>
      </c>
      <c r="D19" s="83"/>
      <c r="E19" s="83">
        <v>1980</v>
      </c>
      <c r="F19" s="84">
        <v>0</v>
      </c>
    </row>
    <row r="20" spans="1:6" ht="18.75" customHeight="1">
      <c r="A20" s="62"/>
      <c r="B20" s="74" t="s">
        <v>58</v>
      </c>
      <c r="C20" s="65">
        <f>C7+C19</f>
        <v>3899.4</v>
      </c>
      <c r="D20" s="65">
        <f>D7+D19</f>
        <v>600</v>
      </c>
      <c r="E20" s="65">
        <f>E7+E19</f>
        <v>3299.4</v>
      </c>
      <c r="F20" s="65">
        <f>F7+F19</f>
        <v>0</v>
      </c>
    </row>
    <row r="21" spans="1:6" ht="32.25" customHeight="1">
      <c r="A21" s="62" t="s">
        <v>30</v>
      </c>
      <c r="B21" s="71" t="s">
        <v>200</v>
      </c>
      <c r="C21" s="80">
        <f>D21+E21+F21</f>
        <v>3270</v>
      </c>
      <c r="D21" s="60">
        <f>SUM(D22:D27)</f>
        <v>3000</v>
      </c>
      <c r="E21" s="60">
        <f>SUM(E22:E27)</f>
        <v>270</v>
      </c>
      <c r="F21" s="60">
        <f>SUM(F22:F27)</f>
        <v>0</v>
      </c>
    </row>
    <row r="22" spans="1:6" ht="15.75" customHeight="1">
      <c r="A22" s="62"/>
      <c r="B22" s="71" t="s">
        <v>244</v>
      </c>
      <c r="C22" s="80">
        <f aca="true" t="shared" si="1" ref="C22:C27">D22+E22+F22</f>
        <v>500</v>
      </c>
      <c r="D22" s="60">
        <v>500</v>
      </c>
      <c r="E22" s="60"/>
      <c r="F22" s="61"/>
    </row>
    <row r="23" spans="1:6" ht="24.75" customHeight="1">
      <c r="A23" s="62"/>
      <c r="B23" s="71" t="s">
        <v>201</v>
      </c>
      <c r="C23" s="80">
        <f t="shared" si="1"/>
        <v>500</v>
      </c>
      <c r="D23" s="60">
        <v>500</v>
      </c>
      <c r="E23" s="60"/>
      <c r="F23" s="61"/>
    </row>
    <row r="24" spans="1:6" ht="15.75" customHeight="1">
      <c r="A24" s="62"/>
      <c r="B24" s="71" t="s">
        <v>245</v>
      </c>
      <c r="C24" s="80">
        <f t="shared" si="1"/>
        <v>770</v>
      </c>
      <c r="D24" s="60">
        <v>500</v>
      </c>
      <c r="E24" s="60">
        <v>270</v>
      </c>
      <c r="F24" s="61"/>
    </row>
    <row r="25" spans="1:6" ht="29.25" customHeight="1">
      <c r="A25" s="62"/>
      <c r="B25" s="71" t="s">
        <v>246</v>
      </c>
      <c r="C25" s="80">
        <f t="shared" si="1"/>
        <v>500</v>
      </c>
      <c r="D25" s="60">
        <v>500</v>
      </c>
      <c r="E25" s="60"/>
      <c r="F25" s="61"/>
    </row>
    <row r="26" spans="1:6" ht="15.75" customHeight="1">
      <c r="A26" s="62"/>
      <c r="B26" s="71" t="s">
        <v>202</v>
      </c>
      <c r="C26" s="80">
        <f t="shared" si="1"/>
        <v>500</v>
      </c>
      <c r="D26" s="60">
        <v>500</v>
      </c>
      <c r="E26" s="60"/>
      <c r="F26" s="61"/>
    </row>
    <row r="27" spans="1:6" ht="15.75" customHeight="1">
      <c r="A27" s="62"/>
      <c r="B27" s="71" t="s">
        <v>203</v>
      </c>
      <c r="C27" s="80">
        <f t="shared" si="1"/>
        <v>500</v>
      </c>
      <c r="D27" s="60">
        <v>500</v>
      </c>
      <c r="E27" s="60"/>
      <c r="F27" s="61"/>
    </row>
    <row r="28" spans="1:6" ht="18.75" customHeight="1">
      <c r="A28" s="62" t="s">
        <v>31</v>
      </c>
      <c r="B28" s="71" t="s">
        <v>57</v>
      </c>
      <c r="C28" s="80">
        <f>SUM(E28:F28)</f>
        <v>124.6</v>
      </c>
      <c r="D28" s="60">
        <v>0</v>
      </c>
      <c r="E28" s="60">
        <v>124.6</v>
      </c>
      <c r="F28" s="61"/>
    </row>
    <row r="29" spans="1:6" s="89" customFormat="1" ht="18.75" customHeight="1">
      <c r="A29" s="86"/>
      <c r="B29" s="87" t="s">
        <v>164</v>
      </c>
      <c r="C29" s="88">
        <f>C21+C28</f>
        <v>3394.6</v>
      </c>
      <c r="D29" s="88">
        <f>D21+D28</f>
        <v>3000</v>
      </c>
      <c r="E29" s="88">
        <f>E21+E28</f>
        <v>394.6</v>
      </c>
      <c r="F29" s="88">
        <f>F21+F28</f>
        <v>0</v>
      </c>
    </row>
    <row r="30" spans="1:6" ht="44.25" customHeight="1">
      <c r="A30" s="62" t="s">
        <v>32</v>
      </c>
      <c r="B30" s="70" t="s">
        <v>163</v>
      </c>
      <c r="C30" s="80">
        <f>SUM(E30:F30)</f>
        <v>150</v>
      </c>
      <c r="D30" s="60"/>
      <c r="E30" s="60">
        <v>150</v>
      </c>
      <c r="F30" s="67"/>
    </row>
    <row r="31" spans="1:6" ht="31.5" customHeight="1">
      <c r="A31" s="68">
        <v>6</v>
      </c>
      <c r="B31" s="71" t="s">
        <v>59</v>
      </c>
      <c r="C31" s="80">
        <f>SUM(E31:F31)</f>
        <v>1181.3</v>
      </c>
      <c r="D31" s="60"/>
      <c r="E31" s="60">
        <v>1181.3</v>
      </c>
      <c r="F31" s="67"/>
    </row>
    <row r="32" spans="1:6" ht="15.75">
      <c r="A32" s="68">
        <v>7</v>
      </c>
      <c r="B32" s="71" t="s">
        <v>60</v>
      </c>
      <c r="C32" s="80">
        <f>SUM(E32:F32)</f>
        <v>23</v>
      </c>
      <c r="D32" s="60"/>
      <c r="E32" s="60">
        <v>23</v>
      </c>
      <c r="F32" s="67"/>
    </row>
    <row r="33" spans="1:6" ht="21.75" customHeight="1">
      <c r="A33" s="59"/>
      <c r="B33" s="75" t="s">
        <v>61</v>
      </c>
      <c r="C33" s="66">
        <f>C20+C29+C30+C31+C32</f>
        <v>8648.3</v>
      </c>
      <c r="D33" s="66">
        <f>D29+D30+D31+D32+D20</f>
        <v>3600</v>
      </c>
      <c r="E33" s="66">
        <f>E32+E31+E30+E29+E20</f>
        <v>5048.3</v>
      </c>
      <c r="F33" s="66">
        <f>F20+F29+F30+F31+F32</f>
        <v>0</v>
      </c>
    </row>
    <row r="34" spans="3:6" ht="15.75">
      <c r="C34" s="57"/>
      <c r="D34" s="57"/>
      <c r="E34" s="57"/>
      <c r="F34" s="58"/>
    </row>
  </sheetData>
  <sheetProtection/>
  <mergeCells count="6">
    <mergeCell ref="A2:F2"/>
    <mergeCell ref="C4:F4"/>
    <mergeCell ref="B4:B6"/>
    <mergeCell ref="A4:A6"/>
    <mergeCell ref="C5:C6"/>
    <mergeCell ref="D5:F5"/>
  </mergeCells>
  <printOptions/>
  <pageMargins left="0.8267716535433072" right="0.1968503937007874" top="0.3937007874015748" bottom="0.1968503937007874" header="0.4724409448818898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5" style="35" customWidth="1"/>
    <col min="2" max="2" width="72.66015625" style="0" customWidth="1"/>
    <col min="3" max="3" width="10.5" style="0" customWidth="1"/>
    <col min="4" max="4" width="14.5" style="0" customWidth="1"/>
    <col min="5" max="5" width="12.66015625" style="0" customWidth="1"/>
    <col min="6" max="6" width="13.5" style="0" customWidth="1"/>
  </cols>
  <sheetData>
    <row r="1" spans="1:8" ht="15.75">
      <c r="A1" s="56"/>
      <c r="B1" s="51"/>
      <c r="C1" s="52"/>
      <c r="D1" s="52"/>
      <c r="E1" s="52"/>
      <c r="F1" s="96" t="s">
        <v>96</v>
      </c>
      <c r="G1" s="36"/>
      <c r="H1" s="37"/>
    </row>
    <row r="2" spans="1:6" ht="19.5" customHeight="1">
      <c r="A2" s="154" t="s">
        <v>173</v>
      </c>
      <c r="B2" s="155"/>
      <c r="C2" s="155"/>
      <c r="D2" s="155"/>
      <c r="E2" s="155"/>
      <c r="F2" s="155"/>
    </row>
    <row r="3" spans="1:6" ht="9.75" customHeight="1">
      <c r="A3" s="155"/>
      <c r="B3" s="155"/>
      <c r="C3" s="155"/>
      <c r="D3" s="155"/>
      <c r="E3" s="155"/>
      <c r="F3" s="155"/>
    </row>
    <row r="4" spans="3:8" ht="15.75">
      <c r="C4" s="5"/>
      <c r="D4" s="5"/>
      <c r="E4" s="5"/>
      <c r="F4" s="97" t="s">
        <v>55</v>
      </c>
      <c r="H4" s="3"/>
    </row>
    <row r="5" spans="1:8" s="18" customFormat="1" ht="17.25" customHeight="1">
      <c r="A5" s="152" t="s">
        <v>28</v>
      </c>
      <c r="B5" s="152" t="s">
        <v>54</v>
      </c>
      <c r="C5" s="152" t="s">
        <v>110</v>
      </c>
      <c r="D5" s="152"/>
      <c r="E5" s="152"/>
      <c r="F5" s="152"/>
      <c r="H5" s="3"/>
    </row>
    <row r="6" spans="1:8" s="18" customFormat="1" ht="15.75" customHeight="1">
      <c r="A6" s="152"/>
      <c r="B6" s="152"/>
      <c r="C6" s="156" t="s">
        <v>50</v>
      </c>
      <c r="D6" s="152" t="s">
        <v>52</v>
      </c>
      <c r="E6" s="152"/>
      <c r="F6" s="152"/>
      <c r="H6" s="3"/>
    </row>
    <row r="7" spans="1:8" s="18" customFormat="1" ht="57.75" customHeight="1">
      <c r="A7" s="152"/>
      <c r="B7" s="152"/>
      <c r="C7" s="156"/>
      <c r="D7" s="50" t="s">
        <v>68</v>
      </c>
      <c r="E7" s="50" t="s">
        <v>53</v>
      </c>
      <c r="F7" s="50" t="s">
        <v>56</v>
      </c>
      <c r="H7" s="3"/>
    </row>
    <row r="8" spans="1:6" ht="20.25" customHeight="1">
      <c r="A8" s="91">
        <v>1</v>
      </c>
      <c r="B8" s="92" t="s">
        <v>62</v>
      </c>
      <c r="C8" s="84">
        <f>D8+E8+F8</f>
        <v>197</v>
      </c>
      <c r="D8" s="84"/>
      <c r="E8" s="83">
        <v>97.5</v>
      </c>
      <c r="F8" s="83">
        <v>99.5</v>
      </c>
    </row>
    <row r="9" spans="1:6" ht="24.75" customHeight="1">
      <c r="A9" s="91">
        <v>2</v>
      </c>
      <c r="B9" s="92" t="s">
        <v>167</v>
      </c>
      <c r="C9" s="84">
        <f>SUM(D9:F9)</f>
        <v>181.5</v>
      </c>
      <c r="D9" s="84"/>
      <c r="E9" s="83">
        <f>SUM(E10:E11)</f>
        <v>181.5</v>
      </c>
      <c r="F9" s="83"/>
    </row>
    <row r="10" spans="1:6" ht="31.5" customHeight="1">
      <c r="A10" s="91"/>
      <c r="B10" s="92" t="s">
        <v>168</v>
      </c>
      <c r="C10" s="84">
        <f aca="true" t="shared" si="0" ref="C10:C26">SUM(D10:F10)</f>
        <v>82.5</v>
      </c>
      <c r="D10" s="84"/>
      <c r="E10" s="83">
        <v>82.5</v>
      </c>
      <c r="F10" s="83"/>
    </row>
    <row r="11" spans="1:6" ht="18" customHeight="1">
      <c r="A11" s="91"/>
      <c r="B11" s="92" t="s">
        <v>169</v>
      </c>
      <c r="C11" s="84">
        <f t="shared" si="0"/>
        <v>99</v>
      </c>
      <c r="D11" s="84"/>
      <c r="E11" s="83">
        <v>99</v>
      </c>
      <c r="F11" s="83"/>
    </row>
    <row r="12" spans="1:6" ht="21" customHeight="1">
      <c r="A12" s="91">
        <v>3</v>
      </c>
      <c r="B12" s="92" t="s">
        <v>63</v>
      </c>
      <c r="C12" s="84">
        <f t="shared" si="0"/>
        <v>350</v>
      </c>
      <c r="D12" s="84"/>
      <c r="E12" s="83">
        <v>350</v>
      </c>
      <c r="F12" s="83"/>
    </row>
    <row r="13" spans="1:6" ht="20.25" customHeight="1">
      <c r="A13" s="91">
        <v>4</v>
      </c>
      <c r="B13" s="92" t="s">
        <v>109</v>
      </c>
      <c r="C13" s="84">
        <f t="shared" si="0"/>
        <v>60</v>
      </c>
      <c r="D13" s="84"/>
      <c r="E13" s="83">
        <v>60</v>
      </c>
      <c r="F13" s="83"/>
    </row>
    <row r="14" spans="1:6" ht="21.75" customHeight="1" collapsed="1">
      <c r="A14" s="91">
        <v>5</v>
      </c>
      <c r="B14" s="92" t="s">
        <v>166</v>
      </c>
      <c r="C14" s="84">
        <f t="shared" si="0"/>
        <v>51.6</v>
      </c>
      <c r="D14" s="84"/>
      <c r="E14" s="83">
        <v>51.6</v>
      </c>
      <c r="F14" s="83"/>
    </row>
    <row r="15" spans="1:6" ht="21" customHeight="1">
      <c r="A15" s="91">
        <v>6</v>
      </c>
      <c r="B15" s="92" t="s">
        <v>225</v>
      </c>
      <c r="C15" s="84">
        <f t="shared" si="0"/>
        <v>50</v>
      </c>
      <c r="D15" s="84"/>
      <c r="E15" s="83">
        <v>50</v>
      </c>
      <c r="F15" s="83"/>
    </row>
    <row r="16" spans="1:6" ht="21.75" customHeight="1">
      <c r="A16" s="91">
        <v>7</v>
      </c>
      <c r="B16" s="92" t="s">
        <v>64</v>
      </c>
      <c r="C16" s="84">
        <f t="shared" si="0"/>
        <v>99.7</v>
      </c>
      <c r="D16" s="84"/>
      <c r="E16" s="83">
        <v>99.7</v>
      </c>
      <c r="F16" s="83"/>
    </row>
    <row r="17" spans="1:6" ht="18.75" customHeight="1">
      <c r="A17" s="91">
        <v>8</v>
      </c>
      <c r="B17" s="92" t="s">
        <v>226</v>
      </c>
      <c r="C17" s="84">
        <f t="shared" si="0"/>
        <v>1039.1</v>
      </c>
      <c r="D17" s="84"/>
      <c r="E17" s="83">
        <f>452.7+E19</f>
        <v>1039.1</v>
      </c>
      <c r="F17" s="83"/>
    </row>
    <row r="18" spans="1:6" ht="16.5" customHeight="1">
      <c r="A18" s="91"/>
      <c r="B18" s="92" t="s">
        <v>215</v>
      </c>
      <c r="C18" s="84"/>
      <c r="D18" s="84"/>
      <c r="E18" s="83"/>
      <c r="F18" s="83"/>
    </row>
    <row r="19" spans="1:7" ht="63.75" customHeight="1">
      <c r="A19" s="91"/>
      <c r="B19" s="90" t="s">
        <v>227</v>
      </c>
      <c r="C19" s="84">
        <f t="shared" si="0"/>
        <v>586.4</v>
      </c>
      <c r="D19" s="83"/>
      <c r="E19" s="83">
        <f>273.3+37.2+123+152.9</f>
        <v>586.4</v>
      </c>
      <c r="F19" s="83"/>
      <c r="G19" s="46"/>
    </row>
    <row r="20" spans="1:6" ht="60.75" customHeight="1">
      <c r="A20" s="91">
        <v>9</v>
      </c>
      <c r="B20" s="90" t="s">
        <v>171</v>
      </c>
      <c r="C20" s="84">
        <f t="shared" si="0"/>
        <v>121.8</v>
      </c>
      <c r="D20" s="83"/>
      <c r="E20" s="83">
        <v>121.8</v>
      </c>
      <c r="F20" s="83"/>
    </row>
    <row r="21" spans="1:6" ht="22.5" customHeight="1">
      <c r="A21" s="91">
        <v>10</v>
      </c>
      <c r="B21" s="99" t="s">
        <v>113</v>
      </c>
      <c r="C21" s="84">
        <f t="shared" si="0"/>
        <v>120</v>
      </c>
      <c r="D21" s="83"/>
      <c r="E21" s="93">
        <v>120</v>
      </c>
      <c r="F21" s="93"/>
    </row>
    <row r="22" spans="1:6" ht="22.5" customHeight="1">
      <c r="A22" s="91">
        <v>11</v>
      </c>
      <c r="B22" s="99" t="s">
        <v>114</v>
      </c>
      <c r="C22" s="84">
        <f t="shared" si="0"/>
        <v>200</v>
      </c>
      <c r="D22" s="83"/>
      <c r="E22" s="93">
        <v>200</v>
      </c>
      <c r="F22" s="93"/>
    </row>
    <row r="23" spans="1:6" ht="22.5" customHeight="1">
      <c r="A23" s="91">
        <v>12</v>
      </c>
      <c r="B23" s="99" t="s">
        <v>115</v>
      </c>
      <c r="C23" s="84">
        <f t="shared" si="0"/>
        <v>20</v>
      </c>
      <c r="D23" s="83"/>
      <c r="E23" s="93">
        <v>20</v>
      </c>
      <c r="F23" s="93"/>
    </row>
    <row r="24" spans="1:6" ht="22.5" customHeight="1">
      <c r="A24" s="91">
        <v>13</v>
      </c>
      <c r="B24" s="99" t="s">
        <v>172</v>
      </c>
      <c r="C24" s="84">
        <f t="shared" si="0"/>
        <v>50</v>
      </c>
      <c r="D24" s="83"/>
      <c r="E24" s="93">
        <v>50</v>
      </c>
      <c r="F24" s="95"/>
    </row>
    <row r="25" spans="1:6" ht="22.5" customHeight="1">
      <c r="A25" s="91">
        <v>14</v>
      </c>
      <c r="B25" s="99" t="s">
        <v>170</v>
      </c>
      <c r="C25" s="84">
        <f t="shared" si="0"/>
        <v>70</v>
      </c>
      <c r="D25" s="83"/>
      <c r="E25" s="93">
        <v>70</v>
      </c>
      <c r="F25" s="95"/>
    </row>
    <row r="26" spans="1:6" ht="33.75" customHeight="1">
      <c r="A26" s="91">
        <v>15</v>
      </c>
      <c r="B26" s="92" t="s">
        <v>65</v>
      </c>
      <c r="C26" s="84">
        <f t="shared" si="0"/>
        <v>120.4</v>
      </c>
      <c r="D26" s="93">
        <v>60.2</v>
      </c>
      <c r="E26" s="93">
        <v>60.2</v>
      </c>
      <c r="F26" s="95"/>
    </row>
    <row r="27" spans="1:6" ht="21.75" customHeight="1">
      <c r="A27" s="157" t="s">
        <v>51</v>
      </c>
      <c r="B27" s="158"/>
      <c r="C27" s="95">
        <f>SUM(C8:C9,C12:C17,C20:C26)</f>
        <v>2731.1000000000004</v>
      </c>
      <c r="D27" s="95">
        <f>SUM(D8:D9,D12:D17,D20:D26)</f>
        <v>60.2</v>
      </c>
      <c r="E27" s="95">
        <f>SUM(E8:E9,E12:E17,E20:E26)</f>
        <v>2571.4</v>
      </c>
      <c r="F27" s="95">
        <f>SUM(F8:F9,F12:F17,F20:F26)</f>
        <v>99.5</v>
      </c>
    </row>
    <row r="28" spans="1:6" ht="12.75">
      <c r="A28" s="8"/>
      <c r="B28" s="7"/>
      <c r="C28" s="8"/>
      <c r="D28" s="8"/>
      <c r="E28" s="8"/>
      <c r="F28" s="8"/>
    </row>
    <row r="29" spans="1:8" s="51" customFormat="1" ht="15.75">
      <c r="A29" s="56"/>
      <c r="C29" s="52"/>
      <c r="D29" s="52"/>
      <c r="E29" s="52"/>
      <c r="F29" s="96" t="s">
        <v>99</v>
      </c>
      <c r="G29" s="98"/>
      <c r="H29" s="37"/>
    </row>
    <row r="30" spans="1:6" s="51" customFormat="1" ht="19.5" customHeight="1">
      <c r="A30" s="154" t="s">
        <v>174</v>
      </c>
      <c r="B30" s="155"/>
      <c r="C30" s="155"/>
      <c r="D30" s="155"/>
      <c r="E30" s="155"/>
      <c r="F30" s="155"/>
    </row>
    <row r="31" spans="1:6" s="51" customFormat="1" ht="15" customHeight="1">
      <c r="A31" s="155"/>
      <c r="B31" s="155"/>
      <c r="C31" s="155"/>
      <c r="D31" s="155"/>
      <c r="E31" s="155"/>
      <c r="F31" s="155"/>
    </row>
    <row r="32" spans="3:8" ht="15.75">
      <c r="C32" s="5"/>
      <c r="D32" s="5"/>
      <c r="E32" s="5"/>
      <c r="F32" s="97" t="s">
        <v>55</v>
      </c>
      <c r="H32" s="3"/>
    </row>
    <row r="33" spans="1:8" s="18" customFormat="1" ht="17.25" customHeight="1">
      <c r="A33" s="152" t="s">
        <v>28</v>
      </c>
      <c r="B33" s="152" t="s">
        <v>54</v>
      </c>
      <c r="C33" s="152" t="s">
        <v>110</v>
      </c>
      <c r="D33" s="152"/>
      <c r="E33" s="152"/>
      <c r="F33" s="152"/>
      <c r="H33" s="3"/>
    </row>
    <row r="34" spans="1:8" s="18" customFormat="1" ht="15.75" customHeight="1">
      <c r="A34" s="152"/>
      <c r="B34" s="152"/>
      <c r="C34" s="156" t="s">
        <v>50</v>
      </c>
      <c r="D34" s="152" t="s">
        <v>52</v>
      </c>
      <c r="E34" s="152"/>
      <c r="F34" s="152"/>
      <c r="H34" s="3"/>
    </row>
    <row r="35" spans="1:8" s="18" customFormat="1" ht="48" customHeight="1">
      <c r="A35" s="152"/>
      <c r="B35" s="152"/>
      <c r="C35" s="156"/>
      <c r="D35" s="50" t="s">
        <v>68</v>
      </c>
      <c r="E35" s="50" t="s">
        <v>53</v>
      </c>
      <c r="F35" s="50" t="s">
        <v>56</v>
      </c>
      <c r="H35" s="3"/>
    </row>
    <row r="36" spans="1:6" ht="30">
      <c r="A36" s="91">
        <v>1</v>
      </c>
      <c r="B36" s="92" t="s">
        <v>65</v>
      </c>
      <c r="C36" s="100">
        <f>SUM(D36:F36)</f>
        <v>930.2</v>
      </c>
      <c r="D36" s="100">
        <v>165.1</v>
      </c>
      <c r="E36" s="100">
        <f>300+300+E37</f>
        <v>765.1</v>
      </c>
      <c r="F36" s="101"/>
    </row>
    <row r="37" spans="1:6" ht="30">
      <c r="A37" s="138"/>
      <c r="B37" s="92" t="s">
        <v>204</v>
      </c>
      <c r="C37" s="100">
        <f>SUM(D37:F37)</f>
        <v>330.2</v>
      </c>
      <c r="D37" s="100">
        <v>165.1</v>
      </c>
      <c r="E37" s="100">
        <v>165.1</v>
      </c>
      <c r="F37" s="101"/>
    </row>
    <row r="38" spans="1:6" ht="15">
      <c r="A38" s="91">
        <v>2</v>
      </c>
      <c r="B38" s="92" t="s">
        <v>195</v>
      </c>
      <c r="C38" s="100">
        <f aca="true" t="shared" si="1" ref="C38:C43">SUM(D38:F38)</f>
        <v>8000</v>
      </c>
      <c r="D38" s="102">
        <v>8000</v>
      </c>
      <c r="E38" s="102"/>
      <c r="F38" s="101"/>
    </row>
    <row r="39" spans="1:6" ht="15">
      <c r="A39" s="91">
        <v>3</v>
      </c>
      <c r="B39" s="92" t="s">
        <v>66</v>
      </c>
      <c r="C39" s="100">
        <f t="shared" si="1"/>
        <v>316.9</v>
      </c>
      <c r="D39" s="102"/>
      <c r="E39" s="102"/>
      <c r="F39" s="101">
        <v>316.9</v>
      </c>
    </row>
    <row r="40" spans="1:6" ht="15">
      <c r="A40" s="91">
        <v>4</v>
      </c>
      <c r="B40" s="92" t="s">
        <v>193</v>
      </c>
      <c r="C40" s="100">
        <f t="shared" si="1"/>
        <v>1993.2</v>
      </c>
      <c r="D40" s="102"/>
      <c r="E40" s="102">
        <v>1993.2</v>
      </c>
      <c r="F40" s="101"/>
    </row>
    <row r="41" spans="1:6" ht="15">
      <c r="A41" s="91">
        <v>5</v>
      </c>
      <c r="B41" s="92" t="s">
        <v>111</v>
      </c>
      <c r="C41" s="100">
        <f t="shared" si="1"/>
        <v>500</v>
      </c>
      <c r="D41" s="102"/>
      <c r="E41" s="102">
        <v>500</v>
      </c>
      <c r="F41" s="101"/>
    </row>
    <row r="42" spans="1:6" ht="15">
      <c r="A42" s="91">
        <v>6</v>
      </c>
      <c r="B42" s="92" t="s">
        <v>67</v>
      </c>
      <c r="C42" s="100">
        <f t="shared" si="1"/>
        <v>2868</v>
      </c>
      <c r="D42" s="102"/>
      <c r="E42" s="102">
        <v>2868</v>
      </c>
      <c r="F42" s="101"/>
    </row>
    <row r="43" spans="1:6" ht="15">
      <c r="A43" s="91">
        <v>7</v>
      </c>
      <c r="B43" s="92" t="s">
        <v>194</v>
      </c>
      <c r="C43" s="100">
        <f t="shared" si="1"/>
        <v>300</v>
      </c>
      <c r="D43" s="102"/>
      <c r="E43" s="102">
        <v>150</v>
      </c>
      <c r="F43" s="101">
        <v>150</v>
      </c>
    </row>
    <row r="44" spans="1:6" s="39" customFormat="1" ht="17.25" customHeight="1">
      <c r="A44" s="50"/>
      <c r="B44" s="94" t="s">
        <v>51</v>
      </c>
      <c r="C44" s="103">
        <f>SUM(C36:C43)</f>
        <v>15238.5</v>
      </c>
      <c r="D44" s="103">
        <f>SUM(D36:D43)</f>
        <v>8330.2</v>
      </c>
      <c r="E44" s="103">
        <f>SUM(E36:E43)</f>
        <v>6441.4</v>
      </c>
      <c r="F44" s="103">
        <f>SUM(F36:F43)</f>
        <v>466.9</v>
      </c>
    </row>
    <row r="45" spans="1:6" ht="12.75">
      <c r="A45" s="8"/>
      <c r="B45" s="7"/>
      <c r="C45" s="8"/>
      <c r="D45" s="8"/>
      <c r="E45" s="8"/>
      <c r="F45" s="8"/>
    </row>
    <row r="46" spans="1:6" ht="12.75">
      <c r="A46" s="8"/>
      <c r="B46" s="7"/>
      <c r="C46" s="8"/>
      <c r="D46" s="8"/>
      <c r="E46" s="8"/>
      <c r="F46" s="8"/>
    </row>
    <row r="47" spans="1:6" ht="12.75">
      <c r="A47" s="8"/>
      <c r="B47" s="7"/>
      <c r="C47" s="8"/>
      <c r="D47" s="8"/>
      <c r="E47" s="8"/>
      <c r="F47" s="8"/>
    </row>
    <row r="48" spans="1:6" ht="12.75">
      <c r="A48" s="8"/>
      <c r="B48" s="7"/>
      <c r="C48" s="8"/>
      <c r="D48" s="8"/>
      <c r="E48" s="8"/>
      <c r="F48" s="8"/>
    </row>
    <row r="49" spans="1:6" ht="12.75">
      <c r="A49" s="8"/>
      <c r="B49" s="7"/>
      <c r="C49" s="8"/>
      <c r="D49" s="8"/>
      <c r="E49" s="8"/>
      <c r="F49" s="8"/>
    </row>
    <row r="50" spans="1:6" ht="12.75">
      <c r="A50" s="38"/>
      <c r="B50" s="5"/>
      <c r="C50" s="5"/>
      <c r="D50" s="5"/>
      <c r="E50" s="5"/>
      <c r="F50" s="5"/>
    </row>
  </sheetData>
  <sheetProtection/>
  <mergeCells count="13">
    <mergeCell ref="A27:B27"/>
    <mergeCell ref="A2:F3"/>
    <mergeCell ref="A5:A7"/>
    <mergeCell ref="B5:B7"/>
    <mergeCell ref="C5:F5"/>
    <mergeCell ref="C6:C7"/>
    <mergeCell ref="D6:F6"/>
    <mergeCell ref="A30:F31"/>
    <mergeCell ref="A33:A35"/>
    <mergeCell ref="B33:B35"/>
    <mergeCell ref="C33:F33"/>
    <mergeCell ref="C34:C35"/>
    <mergeCell ref="D34:F34"/>
  </mergeCells>
  <printOptions/>
  <pageMargins left="0.76" right="0" top="0.3937007874015748" bottom="0.1968503937007874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22">
      <selection activeCell="B43" sqref="B43"/>
    </sheetView>
  </sheetViews>
  <sheetFormatPr defaultColWidth="9.33203125" defaultRowHeight="12.75"/>
  <cols>
    <col min="1" max="1" width="4.5" style="42" customWidth="1"/>
    <col min="2" max="2" width="60" style="42" customWidth="1"/>
    <col min="3" max="3" width="11.83203125" style="41" customWidth="1"/>
    <col min="4" max="4" width="13.33203125" style="41" customWidth="1"/>
    <col min="5" max="5" width="18.16015625" style="42" customWidth="1"/>
    <col min="6" max="6" width="15.33203125" style="42" customWidth="1"/>
    <col min="7" max="7" width="15" style="42" customWidth="1"/>
    <col min="8" max="8" width="12.5" style="42" customWidth="1"/>
    <col min="9" max="9" width="5.16015625" style="42" customWidth="1"/>
    <col min="10" max="16384" width="9.33203125" style="42" customWidth="1"/>
  </cols>
  <sheetData>
    <row r="1" spans="1:6" ht="15.75">
      <c r="A1" s="104"/>
      <c r="B1" s="105"/>
      <c r="C1" s="106" t="s">
        <v>39</v>
      </c>
      <c r="D1" s="159" t="s">
        <v>101</v>
      </c>
      <c r="E1" s="159"/>
      <c r="F1" s="160"/>
    </row>
    <row r="2" spans="1:6" ht="38.25" customHeight="1">
      <c r="A2" s="161" t="s">
        <v>175</v>
      </c>
      <c r="B2" s="161"/>
      <c r="C2" s="161"/>
      <c r="D2" s="161"/>
      <c r="E2" s="161"/>
      <c r="F2" s="161"/>
    </row>
    <row r="3" spans="1:6" s="108" customFormat="1" ht="15">
      <c r="A3" s="107"/>
      <c r="C3" s="109"/>
      <c r="D3" s="109"/>
      <c r="E3" s="109"/>
      <c r="F3" s="107" t="s">
        <v>55</v>
      </c>
    </row>
    <row r="4" spans="1:6" s="108" customFormat="1" ht="15">
      <c r="A4" s="153" t="s">
        <v>28</v>
      </c>
      <c r="B4" s="153" t="s">
        <v>54</v>
      </c>
      <c r="C4" s="153" t="s">
        <v>110</v>
      </c>
      <c r="D4" s="153"/>
      <c r="E4" s="153"/>
      <c r="F4" s="153"/>
    </row>
    <row r="5" spans="1:6" s="108" customFormat="1" ht="15">
      <c r="A5" s="153"/>
      <c r="B5" s="153"/>
      <c r="C5" s="162" t="s">
        <v>50</v>
      </c>
      <c r="D5" s="153" t="s">
        <v>52</v>
      </c>
      <c r="E5" s="153"/>
      <c r="F5" s="153"/>
    </row>
    <row r="6" spans="1:6" s="108" customFormat="1" ht="57">
      <c r="A6" s="153"/>
      <c r="B6" s="153"/>
      <c r="C6" s="162"/>
      <c r="D6" s="47" t="s">
        <v>68</v>
      </c>
      <c r="E6" s="47" t="s">
        <v>53</v>
      </c>
      <c r="F6" s="47" t="s">
        <v>56</v>
      </c>
    </row>
    <row r="7" spans="1:6" s="108" customFormat="1" ht="1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</row>
    <row r="8" spans="1:6" s="108" customFormat="1" ht="60">
      <c r="A8" s="110">
        <v>1</v>
      </c>
      <c r="B8" s="111" t="s">
        <v>135</v>
      </c>
      <c r="C8" s="112">
        <f aca="true" t="shared" si="0" ref="C8:C44">SUM(D8:F8)</f>
        <v>120</v>
      </c>
      <c r="D8" s="113"/>
      <c r="E8" s="113">
        <v>120</v>
      </c>
      <c r="F8" s="113"/>
    </row>
    <row r="9" spans="1:6" s="108" customFormat="1" ht="30">
      <c r="A9" s="114">
        <v>2</v>
      </c>
      <c r="B9" s="111" t="s">
        <v>136</v>
      </c>
      <c r="C9" s="112">
        <f t="shared" si="0"/>
        <v>1344</v>
      </c>
      <c r="D9" s="115"/>
      <c r="E9" s="115">
        <v>1344</v>
      </c>
      <c r="F9" s="115"/>
    </row>
    <row r="10" spans="1:6" s="108" customFormat="1" ht="45">
      <c r="A10" s="116" t="s">
        <v>30</v>
      </c>
      <c r="B10" s="117" t="s">
        <v>137</v>
      </c>
      <c r="C10" s="112">
        <f t="shared" si="0"/>
        <v>2900</v>
      </c>
      <c r="D10" s="115">
        <v>2030</v>
      </c>
      <c r="E10" s="115">
        <v>580</v>
      </c>
      <c r="F10" s="115">
        <v>290</v>
      </c>
    </row>
    <row r="11" spans="1:6" s="108" customFormat="1" ht="45">
      <c r="A11" s="110">
        <v>4</v>
      </c>
      <c r="B11" s="121" t="s">
        <v>205</v>
      </c>
      <c r="C11" s="112">
        <f t="shared" si="0"/>
        <v>450</v>
      </c>
      <c r="D11" s="115"/>
      <c r="E11" s="115">
        <v>450</v>
      </c>
      <c r="F11" s="115"/>
    </row>
    <row r="12" spans="1:6" s="108" customFormat="1" ht="75">
      <c r="A12" s="116" t="s">
        <v>32</v>
      </c>
      <c r="B12" s="121" t="s">
        <v>206</v>
      </c>
      <c r="C12" s="112">
        <f t="shared" si="0"/>
        <v>450</v>
      </c>
      <c r="D12" s="115"/>
      <c r="E12" s="115">
        <v>450</v>
      </c>
      <c r="F12" s="115"/>
    </row>
    <row r="13" spans="1:6" s="108" customFormat="1" ht="75">
      <c r="A13" s="116" t="s">
        <v>33</v>
      </c>
      <c r="B13" s="121" t="s">
        <v>235</v>
      </c>
      <c r="C13" s="112">
        <f t="shared" si="0"/>
        <v>600</v>
      </c>
      <c r="D13" s="115">
        <v>420</v>
      </c>
      <c r="E13" s="115">
        <v>120</v>
      </c>
      <c r="F13" s="115">
        <v>60</v>
      </c>
    </row>
    <row r="14" spans="1:6" s="108" customFormat="1" ht="75">
      <c r="A14" s="116" t="s">
        <v>34</v>
      </c>
      <c r="B14" s="121" t="s">
        <v>234</v>
      </c>
      <c r="C14" s="112">
        <f t="shared" si="0"/>
        <v>1200</v>
      </c>
      <c r="D14" s="115">
        <v>840</v>
      </c>
      <c r="E14" s="115">
        <v>240</v>
      </c>
      <c r="F14" s="115">
        <v>120</v>
      </c>
    </row>
    <row r="15" spans="1:6" s="108" customFormat="1" ht="45">
      <c r="A15" s="116" t="s">
        <v>35</v>
      </c>
      <c r="B15" s="121" t="s">
        <v>207</v>
      </c>
      <c r="C15" s="112">
        <f t="shared" si="0"/>
        <v>8</v>
      </c>
      <c r="D15" s="115"/>
      <c r="E15" s="115">
        <v>8</v>
      </c>
      <c r="F15" s="115"/>
    </row>
    <row r="16" spans="1:6" s="108" customFormat="1" ht="60">
      <c r="A16" s="116" t="s">
        <v>36</v>
      </c>
      <c r="B16" s="121" t="s">
        <v>236</v>
      </c>
      <c r="C16" s="112">
        <f t="shared" si="0"/>
        <v>250</v>
      </c>
      <c r="D16" s="115"/>
      <c r="E16" s="115">
        <v>225</v>
      </c>
      <c r="F16" s="115">
        <v>25</v>
      </c>
    </row>
    <row r="17" spans="1:6" s="108" customFormat="1" ht="45">
      <c r="A17" s="116" t="s">
        <v>37</v>
      </c>
      <c r="B17" s="121" t="s">
        <v>138</v>
      </c>
      <c r="C17" s="112">
        <f t="shared" si="0"/>
        <v>205</v>
      </c>
      <c r="D17" s="115"/>
      <c r="E17" s="115">
        <v>184.5</v>
      </c>
      <c r="F17" s="115">
        <v>20.5</v>
      </c>
    </row>
    <row r="18" spans="1:6" s="108" customFormat="1" ht="45">
      <c r="A18" s="116" t="s">
        <v>38</v>
      </c>
      <c r="B18" s="121" t="s">
        <v>139</v>
      </c>
      <c r="C18" s="112">
        <f t="shared" si="0"/>
        <v>2000</v>
      </c>
      <c r="D18" s="115">
        <v>1400</v>
      </c>
      <c r="E18" s="115">
        <v>400</v>
      </c>
      <c r="F18" s="115">
        <v>200</v>
      </c>
    </row>
    <row r="19" spans="1:6" s="108" customFormat="1" ht="45">
      <c r="A19" s="116" t="s">
        <v>116</v>
      </c>
      <c r="B19" s="121" t="s">
        <v>140</v>
      </c>
      <c r="C19" s="112">
        <f t="shared" si="0"/>
        <v>2083.1000000000004</v>
      </c>
      <c r="D19" s="115">
        <v>1458.2</v>
      </c>
      <c r="E19" s="115">
        <v>416.6</v>
      </c>
      <c r="F19" s="115">
        <v>208.3</v>
      </c>
    </row>
    <row r="20" spans="1:6" s="108" customFormat="1" ht="30">
      <c r="A20" s="116" t="s">
        <v>117</v>
      </c>
      <c r="B20" s="122" t="s">
        <v>141</v>
      </c>
      <c r="C20" s="112">
        <f t="shared" si="0"/>
        <v>150</v>
      </c>
      <c r="D20" s="115"/>
      <c r="E20" s="115">
        <v>150</v>
      </c>
      <c r="F20" s="115"/>
    </row>
    <row r="21" spans="1:6" s="108" customFormat="1" ht="15">
      <c r="A21" s="116" t="s">
        <v>118</v>
      </c>
      <c r="B21" s="122" t="s">
        <v>69</v>
      </c>
      <c r="C21" s="112">
        <f t="shared" si="0"/>
        <v>80</v>
      </c>
      <c r="D21" s="115"/>
      <c r="E21" s="115">
        <v>80</v>
      </c>
      <c r="F21" s="115"/>
    </row>
    <row r="22" spans="1:6" s="108" customFormat="1" ht="15">
      <c r="A22" s="116" t="s">
        <v>119</v>
      </c>
      <c r="B22" s="122" t="s">
        <v>142</v>
      </c>
      <c r="C22" s="112">
        <f t="shared" si="0"/>
        <v>80</v>
      </c>
      <c r="D22" s="115"/>
      <c r="E22" s="115">
        <v>80</v>
      </c>
      <c r="F22" s="115"/>
    </row>
    <row r="23" spans="1:6" s="108" customFormat="1" ht="45">
      <c r="A23" s="116" t="s">
        <v>17</v>
      </c>
      <c r="B23" s="121" t="s">
        <v>208</v>
      </c>
      <c r="C23" s="112">
        <f t="shared" si="0"/>
        <v>72460</v>
      </c>
      <c r="D23" s="115">
        <v>50722</v>
      </c>
      <c r="E23" s="115">
        <v>21738</v>
      </c>
      <c r="F23" s="115"/>
    </row>
    <row r="24" spans="1:6" s="108" customFormat="1" ht="30">
      <c r="A24" s="116" t="s">
        <v>18</v>
      </c>
      <c r="B24" s="122" t="s">
        <v>143</v>
      </c>
      <c r="C24" s="112">
        <f t="shared" si="0"/>
        <v>1959.3000000000002</v>
      </c>
      <c r="D24" s="115">
        <v>1371.5</v>
      </c>
      <c r="E24" s="115">
        <v>391.9</v>
      </c>
      <c r="F24" s="115">
        <v>195.9</v>
      </c>
    </row>
    <row r="25" spans="1:6" s="108" customFormat="1" ht="45">
      <c r="A25" s="116" t="s">
        <v>120</v>
      </c>
      <c r="B25" s="121" t="s">
        <v>144</v>
      </c>
      <c r="C25" s="112">
        <f t="shared" si="0"/>
        <v>60.86</v>
      </c>
      <c r="D25" s="115"/>
      <c r="E25" s="115">
        <v>54.77</v>
      </c>
      <c r="F25" s="115">
        <v>6.09</v>
      </c>
    </row>
    <row r="26" spans="1:6" s="108" customFormat="1" ht="45">
      <c r="A26" s="116" t="s">
        <v>121</v>
      </c>
      <c r="B26" s="121" t="s">
        <v>145</v>
      </c>
      <c r="C26" s="112">
        <f t="shared" si="0"/>
        <v>138.85</v>
      </c>
      <c r="D26" s="115"/>
      <c r="E26" s="115">
        <v>124.96</v>
      </c>
      <c r="F26" s="115">
        <v>13.89</v>
      </c>
    </row>
    <row r="27" spans="1:6" s="108" customFormat="1" ht="45">
      <c r="A27" s="116" t="s">
        <v>122</v>
      </c>
      <c r="B27" s="121" t="s">
        <v>146</v>
      </c>
      <c r="C27" s="112">
        <f t="shared" si="0"/>
        <v>70.93</v>
      </c>
      <c r="D27" s="115"/>
      <c r="E27" s="115">
        <v>63.84</v>
      </c>
      <c r="F27" s="115">
        <v>7.09</v>
      </c>
    </row>
    <row r="28" spans="1:6" s="108" customFormat="1" ht="45">
      <c r="A28" s="116" t="s">
        <v>123</v>
      </c>
      <c r="B28" s="121" t="s">
        <v>147</v>
      </c>
      <c r="C28" s="112">
        <f t="shared" si="0"/>
        <v>992.84</v>
      </c>
      <c r="D28" s="115">
        <v>694.94</v>
      </c>
      <c r="E28" s="115">
        <v>198.6</v>
      </c>
      <c r="F28" s="115">
        <v>99.3</v>
      </c>
    </row>
    <row r="29" spans="1:6" s="108" customFormat="1" ht="45">
      <c r="A29" s="116" t="s">
        <v>19</v>
      </c>
      <c r="B29" s="121" t="s">
        <v>148</v>
      </c>
      <c r="C29" s="112">
        <f t="shared" si="0"/>
        <v>110.63</v>
      </c>
      <c r="D29" s="115"/>
      <c r="E29" s="115">
        <v>99.57</v>
      </c>
      <c r="F29" s="115">
        <v>11.06</v>
      </c>
    </row>
    <row r="30" spans="1:6" s="108" customFormat="1" ht="45">
      <c r="A30" s="116" t="s">
        <v>20</v>
      </c>
      <c r="B30" s="121" t="s">
        <v>149</v>
      </c>
      <c r="C30" s="112">
        <f t="shared" si="0"/>
        <v>42.87</v>
      </c>
      <c r="D30" s="115"/>
      <c r="E30" s="115">
        <v>38.57</v>
      </c>
      <c r="F30" s="115">
        <v>4.3</v>
      </c>
    </row>
    <row r="31" spans="1:6" s="108" customFormat="1" ht="45">
      <c r="A31" s="116" t="s">
        <v>21</v>
      </c>
      <c r="B31" s="121" t="s">
        <v>150</v>
      </c>
      <c r="C31" s="112">
        <f t="shared" si="0"/>
        <v>202.84</v>
      </c>
      <c r="D31" s="115"/>
      <c r="E31" s="115">
        <v>182.54</v>
      </c>
      <c r="F31" s="115">
        <v>20.3</v>
      </c>
    </row>
    <row r="32" spans="1:6" s="108" customFormat="1" ht="15">
      <c r="A32" s="116" t="s">
        <v>124</v>
      </c>
      <c r="B32" s="122" t="s">
        <v>151</v>
      </c>
      <c r="C32" s="112">
        <f t="shared" si="0"/>
        <v>6473.7</v>
      </c>
      <c r="D32" s="115">
        <v>4531.6</v>
      </c>
      <c r="E32" s="115">
        <v>1294.7</v>
      </c>
      <c r="F32" s="115">
        <v>647.4</v>
      </c>
    </row>
    <row r="33" spans="1:6" s="108" customFormat="1" ht="30">
      <c r="A33" s="116" t="s">
        <v>125</v>
      </c>
      <c r="B33" s="122" t="s">
        <v>237</v>
      </c>
      <c r="C33" s="112">
        <f t="shared" si="0"/>
        <v>15000</v>
      </c>
      <c r="D33" s="115">
        <v>10500</v>
      </c>
      <c r="E33" s="115">
        <v>3000</v>
      </c>
      <c r="F33" s="115">
        <v>1500</v>
      </c>
    </row>
    <row r="34" spans="1:6" s="108" customFormat="1" ht="30">
      <c r="A34" s="116" t="s">
        <v>126</v>
      </c>
      <c r="B34" s="122" t="s">
        <v>238</v>
      </c>
      <c r="C34" s="112">
        <f t="shared" si="0"/>
        <v>750</v>
      </c>
      <c r="D34" s="115"/>
      <c r="E34" s="115">
        <v>750</v>
      </c>
      <c r="F34" s="115"/>
    </row>
    <row r="35" spans="1:6" s="108" customFormat="1" ht="45">
      <c r="A35" s="116" t="s">
        <v>127</v>
      </c>
      <c r="B35" s="121" t="s">
        <v>209</v>
      </c>
      <c r="C35" s="112">
        <f t="shared" si="0"/>
        <v>2350</v>
      </c>
      <c r="D35" s="115">
        <v>2115</v>
      </c>
      <c r="E35" s="115">
        <v>235</v>
      </c>
      <c r="F35" s="115"/>
    </row>
    <row r="36" spans="1:6" s="108" customFormat="1" ht="45">
      <c r="A36" s="116" t="s">
        <v>128</v>
      </c>
      <c r="B36" s="121" t="s">
        <v>210</v>
      </c>
      <c r="C36" s="112">
        <f t="shared" si="0"/>
        <v>2500</v>
      </c>
      <c r="D36" s="115">
        <v>1750</v>
      </c>
      <c r="E36" s="115">
        <v>500</v>
      </c>
      <c r="F36" s="115">
        <v>250</v>
      </c>
    </row>
    <row r="37" spans="1:6" s="108" customFormat="1" ht="45.75" customHeight="1">
      <c r="A37" s="116" t="s">
        <v>129</v>
      </c>
      <c r="B37" s="122" t="s">
        <v>211</v>
      </c>
      <c r="C37" s="112">
        <f t="shared" si="0"/>
        <v>80</v>
      </c>
      <c r="D37" s="115"/>
      <c r="E37" s="115">
        <v>80</v>
      </c>
      <c r="F37" s="115"/>
    </row>
    <row r="38" spans="1:6" s="108" customFormat="1" ht="60" customHeight="1">
      <c r="A38" s="116" t="s">
        <v>130</v>
      </c>
      <c r="B38" s="122" t="s">
        <v>212</v>
      </c>
      <c r="C38" s="112">
        <f t="shared" si="0"/>
        <v>450</v>
      </c>
      <c r="D38" s="115"/>
      <c r="E38" s="115">
        <v>450</v>
      </c>
      <c r="F38" s="115"/>
    </row>
    <row r="39" spans="1:6" s="108" customFormat="1" ht="30">
      <c r="A39" s="116" t="s">
        <v>131</v>
      </c>
      <c r="B39" s="122" t="s">
        <v>152</v>
      </c>
      <c r="C39" s="112">
        <f t="shared" si="0"/>
        <v>450</v>
      </c>
      <c r="D39" s="115"/>
      <c r="E39" s="115">
        <v>450</v>
      </c>
      <c r="F39" s="115"/>
    </row>
    <row r="40" spans="1:6" s="108" customFormat="1" ht="30">
      <c r="A40" s="116" t="s">
        <v>132</v>
      </c>
      <c r="B40" s="122" t="s">
        <v>153</v>
      </c>
      <c r="C40" s="112">
        <f t="shared" si="0"/>
        <v>450</v>
      </c>
      <c r="D40" s="115"/>
      <c r="E40" s="115">
        <v>450</v>
      </c>
      <c r="F40" s="115"/>
    </row>
    <row r="41" spans="1:6" s="108" customFormat="1" ht="32.25" customHeight="1">
      <c r="A41" s="116" t="s">
        <v>133</v>
      </c>
      <c r="B41" s="122" t="s">
        <v>154</v>
      </c>
      <c r="C41" s="112">
        <f t="shared" si="0"/>
        <v>450</v>
      </c>
      <c r="D41" s="115"/>
      <c r="E41" s="115">
        <v>450</v>
      </c>
      <c r="F41" s="115"/>
    </row>
    <row r="42" spans="1:6" s="108" customFormat="1" ht="44.25" customHeight="1">
      <c r="A42" s="116" t="s">
        <v>134</v>
      </c>
      <c r="B42" s="122" t="s">
        <v>155</v>
      </c>
      <c r="C42" s="112">
        <f t="shared" si="0"/>
        <v>1441.884</v>
      </c>
      <c r="D42" s="115">
        <v>1009.32</v>
      </c>
      <c r="E42" s="115">
        <v>288.38</v>
      </c>
      <c r="F42" s="115">
        <v>144.184</v>
      </c>
    </row>
    <row r="43" spans="1:6" s="108" customFormat="1" ht="44.25" customHeight="1">
      <c r="A43" s="116" t="s">
        <v>221</v>
      </c>
      <c r="B43" s="122" t="s">
        <v>213</v>
      </c>
      <c r="C43" s="112">
        <f t="shared" si="0"/>
        <v>198</v>
      </c>
      <c r="D43" s="115"/>
      <c r="E43" s="115">
        <v>198</v>
      </c>
      <c r="F43" s="115"/>
    </row>
    <row r="44" spans="1:6" s="108" customFormat="1" ht="33.75" customHeight="1">
      <c r="A44" s="116" t="s">
        <v>222</v>
      </c>
      <c r="B44" s="122" t="s">
        <v>223</v>
      </c>
      <c r="C44" s="112">
        <f t="shared" si="0"/>
        <v>400</v>
      </c>
      <c r="D44" s="115"/>
      <c r="E44" s="115">
        <v>400</v>
      </c>
      <c r="F44" s="115"/>
    </row>
    <row r="45" spans="1:6" s="108" customFormat="1" ht="15">
      <c r="A45" s="118"/>
      <c r="B45" s="119" t="s">
        <v>61</v>
      </c>
      <c r="C45" s="120">
        <f>SUM(C8:C44)</f>
        <v>118952.804</v>
      </c>
      <c r="D45" s="120">
        <f>SUM(D8:D44)</f>
        <v>78842.56</v>
      </c>
      <c r="E45" s="120">
        <f>SUM(E8:E44)</f>
        <v>36286.93</v>
      </c>
      <c r="F45" s="120">
        <f>SUM(F8:F44)</f>
        <v>3823.314</v>
      </c>
    </row>
  </sheetData>
  <mergeCells count="7">
    <mergeCell ref="D1:F1"/>
    <mergeCell ref="A2:F2"/>
    <mergeCell ref="A4:A6"/>
    <mergeCell ref="B4:B6"/>
    <mergeCell ref="C4:F4"/>
    <mergeCell ref="C5:C6"/>
    <mergeCell ref="D5:F5"/>
  </mergeCells>
  <printOptions/>
  <pageMargins left="0.7874015748031497" right="0.1968503937007874" top="0.3937007874015748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46">
      <selection activeCell="B39" sqref="B39"/>
    </sheetView>
  </sheetViews>
  <sheetFormatPr defaultColWidth="9.33203125" defaultRowHeight="12.75"/>
  <cols>
    <col min="1" max="1" width="9.33203125" style="10" customWidth="1"/>
    <col min="2" max="2" width="59" style="10" customWidth="1"/>
    <col min="3" max="3" width="16" style="25" customWidth="1"/>
    <col min="4" max="4" width="14.83203125" style="10" customWidth="1"/>
    <col min="5" max="5" width="13" style="10" customWidth="1"/>
    <col min="6" max="6" width="13.66015625" style="26" customWidth="1"/>
    <col min="7" max="7" width="13.66015625" style="10" customWidth="1"/>
    <col min="8" max="16384" width="9.33203125" style="10" customWidth="1"/>
  </cols>
  <sheetData>
    <row r="1" spans="1:7" ht="18.75">
      <c r="A1" s="11" t="s">
        <v>22</v>
      </c>
      <c r="B1" s="12" t="s">
        <v>23</v>
      </c>
      <c r="C1" s="13"/>
      <c r="D1" s="13"/>
      <c r="G1" s="24" t="s">
        <v>108</v>
      </c>
    </row>
    <row r="2" spans="1:7" ht="36.75" customHeight="1">
      <c r="A2" s="163" t="s">
        <v>112</v>
      </c>
      <c r="B2" s="163"/>
      <c r="C2" s="163"/>
      <c r="D2" s="163"/>
      <c r="E2" s="163"/>
      <c r="F2" s="163"/>
      <c r="G2" s="163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7" s="9" customFormat="1" ht="15.75" customHeight="1">
      <c r="A4" s="164" t="s">
        <v>27</v>
      </c>
      <c r="B4" s="164" t="s">
        <v>70</v>
      </c>
      <c r="C4" s="164" t="s">
        <v>71</v>
      </c>
      <c r="D4" s="164" t="s">
        <v>72</v>
      </c>
      <c r="E4" s="166" t="s">
        <v>183</v>
      </c>
      <c r="F4" s="167"/>
      <c r="G4" s="168"/>
    </row>
    <row r="5" spans="1:7" s="9" customFormat="1" ht="46.5" customHeight="1">
      <c r="A5" s="165"/>
      <c r="B5" s="165"/>
      <c r="C5" s="165"/>
      <c r="D5" s="165"/>
      <c r="E5" s="27" t="s">
        <v>73</v>
      </c>
      <c r="F5" s="131" t="s">
        <v>74</v>
      </c>
      <c r="G5" s="27" t="s">
        <v>75</v>
      </c>
    </row>
    <row r="6" spans="1:7" ht="15" customHeight="1">
      <c r="A6" s="19">
        <v>1</v>
      </c>
      <c r="B6" s="22" t="s">
        <v>179</v>
      </c>
      <c r="C6" s="19" t="s">
        <v>48</v>
      </c>
      <c r="D6" s="34">
        <v>175665</v>
      </c>
      <c r="E6" s="28"/>
      <c r="F6" s="29">
        <v>48203</v>
      </c>
      <c r="G6" s="19"/>
    </row>
    <row r="7" spans="1:7" ht="15" customHeight="1">
      <c r="A7" s="19">
        <v>2</v>
      </c>
      <c r="B7" s="22" t="s">
        <v>76</v>
      </c>
      <c r="C7" s="19" t="s">
        <v>48</v>
      </c>
      <c r="D7" s="34">
        <v>42770</v>
      </c>
      <c r="E7" s="28"/>
      <c r="F7" s="29">
        <v>11525</v>
      </c>
      <c r="G7" s="29"/>
    </row>
    <row r="8" spans="1:7" s="40" customFormat="1" ht="15" customHeight="1">
      <c r="A8" s="19">
        <v>3</v>
      </c>
      <c r="B8" s="22" t="s">
        <v>77</v>
      </c>
      <c r="C8" s="19" t="s">
        <v>48</v>
      </c>
      <c r="D8" s="34">
        <v>1832</v>
      </c>
      <c r="E8" s="28"/>
      <c r="F8" s="29">
        <v>1592</v>
      </c>
      <c r="G8" s="19"/>
    </row>
    <row r="9" spans="1:7" ht="15" customHeight="1">
      <c r="A9" s="19">
        <v>4</v>
      </c>
      <c r="B9" s="22" t="s">
        <v>78</v>
      </c>
      <c r="C9" s="19" t="s">
        <v>24</v>
      </c>
      <c r="D9" s="34">
        <v>2349</v>
      </c>
      <c r="E9" s="28"/>
      <c r="F9" s="29">
        <v>376</v>
      </c>
      <c r="G9" s="19"/>
    </row>
    <row r="10" spans="1:7" ht="15" customHeight="1">
      <c r="A10" s="19">
        <v>5</v>
      </c>
      <c r="B10" s="22" t="s">
        <v>184</v>
      </c>
      <c r="C10" s="19" t="s">
        <v>79</v>
      </c>
      <c r="D10" s="34">
        <v>17</v>
      </c>
      <c r="E10" s="28"/>
      <c r="F10" s="29">
        <v>1051</v>
      </c>
      <c r="G10" s="19"/>
    </row>
    <row r="11" spans="1:7" ht="15" customHeight="1">
      <c r="A11" s="19">
        <v>6</v>
      </c>
      <c r="B11" s="22" t="s">
        <v>80</v>
      </c>
      <c r="C11" s="19" t="s">
        <v>25</v>
      </c>
      <c r="D11" s="34">
        <v>17987</v>
      </c>
      <c r="E11" s="28"/>
      <c r="F11" s="29">
        <v>3282</v>
      </c>
      <c r="G11" s="19"/>
    </row>
    <row r="12" spans="1:7" ht="15" customHeight="1">
      <c r="A12" s="19">
        <v>7</v>
      </c>
      <c r="B12" s="22" t="s">
        <v>81</v>
      </c>
      <c r="C12" s="19" t="s">
        <v>79</v>
      </c>
      <c r="D12" s="137">
        <v>2506</v>
      </c>
      <c r="E12" s="28"/>
      <c r="F12" s="29">
        <v>18608</v>
      </c>
      <c r="G12" s="19"/>
    </row>
    <row r="13" spans="1:7" ht="15" customHeight="1">
      <c r="A13" s="19">
        <v>8</v>
      </c>
      <c r="B13" s="22" t="s">
        <v>82</v>
      </c>
      <c r="C13" s="19" t="s">
        <v>79</v>
      </c>
      <c r="D13" s="34">
        <v>28</v>
      </c>
      <c r="E13" s="28"/>
      <c r="F13" s="29">
        <v>208</v>
      </c>
      <c r="G13" s="20"/>
    </row>
    <row r="14" spans="1:7" ht="15" customHeight="1">
      <c r="A14" s="19">
        <v>9</v>
      </c>
      <c r="B14" s="22" t="s">
        <v>83</v>
      </c>
      <c r="C14" s="19" t="s">
        <v>79</v>
      </c>
      <c r="D14" s="34">
        <v>32</v>
      </c>
      <c r="E14" s="28"/>
      <c r="F14" s="29">
        <v>158</v>
      </c>
      <c r="G14" s="19"/>
    </row>
    <row r="15" spans="1:7" ht="15" customHeight="1">
      <c r="A15" s="19">
        <v>10</v>
      </c>
      <c r="B15" s="22" t="s">
        <v>84</v>
      </c>
      <c r="C15" s="19" t="s">
        <v>79</v>
      </c>
      <c r="D15" s="34">
        <v>143</v>
      </c>
      <c r="E15" s="28"/>
      <c r="F15" s="29">
        <v>729</v>
      </c>
      <c r="G15" s="19"/>
    </row>
    <row r="16" spans="1:7" ht="15" customHeight="1">
      <c r="A16" s="19">
        <v>11</v>
      </c>
      <c r="B16" s="22" t="s">
        <v>85</v>
      </c>
      <c r="C16" s="19" t="s">
        <v>48</v>
      </c>
      <c r="D16" s="34">
        <v>10735</v>
      </c>
      <c r="E16" s="28"/>
      <c r="F16" s="29">
        <v>2249</v>
      </c>
      <c r="G16" s="19"/>
    </row>
    <row r="17" spans="1:7" ht="15" customHeight="1">
      <c r="A17" s="19">
        <v>12</v>
      </c>
      <c r="B17" s="22" t="s">
        <v>158</v>
      </c>
      <c r="C17" s="19" t="s">
        <v>79</v>
      </c>
      <c r="D17" s="34">
        <v>30</v>
      </c>
      <c r="E17" s="28"/>
      <c r="F17" s="29">
        <v>164</v>
      </c>
      <c r="G17" s="20"/>
    </row>
    <row r="18" spans="1:7" ht="15" customHeight="1">
      <c r="A18" s="19">
        <v>13</v>
      </c>
      <c r="B18" s="22" t="s">
        <v>86</v>
      </c>
      <c r="C18" s="19" t="s">
        <v>79</v>
      </c>
      <c r="D18" s="34">
        <v>101</v>
      </c>
      <c r="E18" s="28"/>
      <c r="F18" s="29">
        <v>2021</v>
      </c>
      <c r="G18" s="19"/>
    </row>
    <row r="19" spans="1:7" ht="15" customHeight="1">
      <c r="A19" s="19">
        <v>14</v>
      </c>
      <c r="B19" s="22" t="s">
        <v>0</v>
      </c>
      <c r="C19" s="19" t="s">
        <v>79</v>
      </c>
      <c r="D19" s="34">
        <v>59</v>
      </c>
      <c r="E19" s="28"/>
      <c r="F19" s="29">
        <v>14015</v>
      </c>
      <c r="G19" s="20"/>
    </row>
    <row r="20" spans="1:7" ht="15" customHeight="1">
      <c r="A20" s="19">
        <v>15</v>
      </c>
      <c r="B20" s="22" t="s">
        <v>185</v>
      </c>
      <c r="C20" s="19" t="s">
        <v>79</v>
      </c>
      <c r="D20" s="34">
        <v>22</v>
      </c>
      <c r="E20" s="28"/>
      <c r="F20" s="29">
        <v>1835</v>
      </c>
      <c r="G20" s="19"/>
    </row>
    <row r="21" spans="1:7" ht="15" customHeight="1">
      <c r="A21" s="19">
        <v>16</v>
      </c>
      <c r="B21" s="22" t="s">
        <v>1</v>
      </c>
      <c r="C21" s="19" t="s">
        <v>25</v>
      </c>
      <c r="D21" s="34">
        <v>54</v>
      </c>
      <c r="E21" s="28"/>
      <c r="F21" s="29">
        <v>37</v>
      </c>
      <c r="G21" s="19"/>
    </row>
    <row r="22" spans="1:7" ht="15" customHeight="1">
      <c r="A22" s="19">
        <v>17</v>
      </c>
      <c r="B22" s="22" t="s">
        <v>186</v>
      </c>
      <c r="C22" s="19" t="s">
        <v>25</v>
      </c>
      <c r="D22" s="34">
        <v>54</v>
      </c>
      <c r="E22" s="28"/>
      <c r="F22" s="29">
        <v>45</v>
      </c>
      <c r="G22" s="19"/>
    </row>
    <row r="23" spans="1:7" ht="30" customHeight="1">
      <c r="A23" s="19">
        <v>18</v>
      </c>
      <c r="B23" s="22" t="s">
        <v>157</v>
      </c>
      <c r="C23" s="19" t="s">
        <v>79</v>
      </c>
      <c r="D23" s="34">
        <v>48</v>
      </c>
      <c r="E23" s="28"/>
      <c r="F23" s="29">
        <v>11936</v>
      </c>
      <c r="G23" s="19"/>
    </row>
    <row r="24" spans="1:7" ht="15" customHeight="1">
      <c r="A24" s="19">
        <v>19</v>
      </c>
      <c r="B24" s="22" t="s">
        <v>187</v>
      </c>
      <c r="C24" s="19" t="s">
        <v>79</v>
      </c>
      <c r="D24" s="34">
        <v>27</v>
      </c>
      <c r="E24" s="28"/>
      <c r="F24" s="29">
        <v>19</v>
      </c>
      <c r="G24" s="19"/>
    </row>
    <row r="25" spans="1:7" ht="15" customHeight="1">
      <c r="A25" s="19">
        <v>20</v>
      </c>
      <c r="B25" s="22" t="s">
        <v>2</v>
      </c>
      <c r="C25" s="19" t="s">
        <v>25</v>
      </c>
      <c r="D25" s="34">
        <v>31206</v>
      </c>
      <c r="E25" s="28"/>
      <c r="F25" s="29">
        <v>7765</v>
      </c>
      <c r="G25" s="19"/>
    </row>
    <row r="26" spans="1:7" ht="15" customHeight="1">
      <c r="A26" s="19">
        <v>21</v>
      </c>
      <c r="B26" s="132" t="s">
        <v>3</v>
      </c>
      <c r="C26" s="19" t="s">
        <v>25</v>
      </c>
      <c r="D26" s="34">
        <v>8539</v>
      </c>
      <c r="E26" s="28"/>
      <c r="F26" s="29">
        <v>2198</v>
      </c>
      <c r="G26" s="20"/>
    </row>
    <row r="27" spans="1:7" ht="15" customHeight="1">
      <c r="A27" s="19">
        <v>22</v>
      </c>
      <c r="B27" s="22" t="s">
        <v>4</v>
      </c>
      <c r="C27" s="19" t="s">
        <v>25</v>
      </c>
      <c r="D27" s="34">
        <v>52915</v>
      </c>
      <c r="E27" s="28"/>
      <c r="F27" s="29">
        <v>14177</v>
      </c>
      <c r="G27" s="20"/>
    </row>
    <row r="28" spans="1:7" ht="15" customHeight="1">
      <c r="A28" s="19">
        <v>23</v>
      </c>
      <c r="B28" s="22" t="s">
        <v>5</v>
      </c>
      <c r="C28" s="19" t="s">
        <v>25</v>
      </c>
      <c r="D28" s="137">
        <v>209313</v>
      </c>
      <c r="E28" s="28"/>
      <c r="F28" s="29">
        <v>7221</v>
      </c>
      <c r="G28" s="20"/>
    </row>
    <row r="29" spans="1:7" ht="15" customHeight="1">
      <c r="A29" s="19">
        <v>24</v>
      </c>
      <c r="B29" s="22" t="s">
        <v>159</v>
      </c>
      <c r="C29" s="19" t="s">
        <v>79</v>
      </c>
      <c r="D29" s="34">
        <v>7</v>
      </c>
      <c r="E29" s="28"/>
      <c r="F29" s="29">
        <v>148</v>
      </c>
      <c r="G29" s="20"/>
    </row>
    <row r="30" spans="1:7" ht="15" customHeight="1">
      <c r="A30" s="19">
        <v>25</v>
      </c>
      <c r="B30" s="22" t="s">
        <v>6</v>
      </c>
      <c r="C30" s="19" t="s">
        <v>79</v>
      </c>
      <c r="D30" s="34">
        <v>9</v>
      </c>
      <c r="E30" s="28"/>
      <c r="F30" s="29">
        <v>12</v>
      </c>
      <c r="G30" s="19"/>
    </row>
    <row r="31" spans="1:7" ht="15" customHeight="1">
      <c r="A31" s="19">
        <v>26</v>
      </c>
      <c r="B31" s="22" t="s">
        <v>160</v>
      </c>
      <c r="C31" s="19" t="s">
        <v>79</v>
      </c>
      <c r="D31" s="34">
        <v>1</v>
      </c>
      <c r="E31" s="28"/>
      <c r="F31" s="29">
        <v>18</v>
      </c>
      <c r="G31" s="19"/>
    </row>
    <row r="32" spans="1:7" ht="15" customHeight="1">
      <c r="A32" s="19">
        <v>27</v>
      </c>
      <c r="B32" s="22" t="s">
        <v>9</v>
      </c>
      <c r="C32" s="19" t="s">
        <v>79</v>
      </c>
      <c r="D32" s="34">
        <v>5</v>
      </c>
      <c r="E32" s="28"/>
      <c r="F32" s="29">
        <v>111</v>
      </c>
      <c r="G32" s="19"/>
    </row>
    <row r="33" spans="1:7" ht="15" customHeight="1">
      <c r="A33" s="19">
        <v>28</v>
      </c>
      <c r="B33" s="22" t="s">
        <v>10</v>
      </c>
      <c r="C33" s="19" t="s">
        <v>79</v>
      </c>
      <c r="D33" s="34">
        <v>2</v>
      </c>
      <c r="E33" s="28"/>
      <c r="F33" s="29">
        <v>69</v>
      </c>
      <c r="G33" s="19"/>
    </row>
    <row r="34" spans="1:7" ht="15" customHeight="1">
      <c r="A34" s="19">
        <v>29</v>
      </c>
      <c r="B34" s="132" t="s">
        <v>188</v>
      </c>
      <c r="C34" s="19" t="s">
        <v>79</v>
      </c>
      <c r="D34" s="34">
        <v>36</v>
      </c>
      <c r="E34" s="28"/>
      <c r="F34" s="29">
        <v>1179</v>
      </c>
      <c r="G34" s="20"/>
    </row>
    <row r="35" spans="1:7" ht="15" customHeight="1">
      <c r="A35" s="19">
        <v>30</v>
      </c>
      <c r="B35" s="22" t="s">
        <v>11</v>
      </c>
      <c r="C35" s="19" t="s">
        <v>79</v>
      </c>
      <c r="D35" s="34">
        <v>107</v>
      </c>
      <c r="E35" s="28"/>
      <c r="F35" s="29">
        <v>428</v>
      </c>
      <c r="G35" s="20"/>
    </row>
    <row r="36" spans="1:7" ht="15" customHeight="1">
      <c r="A36" s="19">
        <v>31</v>
      </c>
      <c r="B36" s="22" t="s">
        <v>12</v>
      </c>
      <c r="C36" s="19" t="s">
        <v>79</v>
      </c>
      <c r="D36" s="34">
        <v>3087</v>
      </c>
      <c r="E36" s="28"/>
      <c r="F36" s="29">
        <v>2808</v>
      </c>
      <c r="G36" s="19"/>
    </row>
    <row r="37" spans="1:7" ht="15" customHeight="1">
      <c r="A37" s="19">
        <v>32</v>
      </c>
      <c r="B37" s="22" t="s">
        <v>13</v>
      </c>
      <c r="C37" s="19" t="s">
        <v>79</v>
      </c>
      <c r="D37" s="34">
        <v>10</v>
      </c>
      <c r="E37" s="28"/>
      <c r="F37" s="29">
        <v>455</v>
      </c>
      <c r="G37" s="19"/>
    </row>
    <row r="38" spans="1:7" ht="30.75" customHeight="1">
      <c r="A38" s="19">
        <v>33</v>
      </c>
      <c r="B38" s="22" t="s">
        <v>232</v>
      </c>
      <c r="C38" s="19" t="s">
        <v>79</v>
      </c>
      <c r="D38" s="34">
        <v>1</v>
      </c>
      <c r="E38" s="28"/>
      <c r="F38" s="29">
        <v>411</v>
      </c>
      <c r="G38" s="19"/>
    </row>
    <row r="39" spans="1:7" ht="30" customHeight="1">
      <c r="A39" s="19">
        <v>34</v>
      </c>
      <c r="B39" s="22" t="s">
        <v>233</v>
      </c>
      <c r="C39" s="19" t="s">
        <v>79</v>
      </c>
      <c r="D39" s="34">
        <v>1</v>
      </c>
      <c r="E39" s="28"/>
      <c r="F39" s="29">
        <v>1677</v>
      </c>
      <c r="G39" s="19"/>
    </row>
    <row r="40" spans="1:7" ht="15" customHeight="1">
      <c r="A40" s="19">
        <v>35</v>
      </c>
      <c r="B40" s="133" t="s">
        <v>14</v>
      </c>
      <c r="C40" s="19" t="s">
        <v>79</v>
      </c>
      <c r="D40" s="34">
        <v>2011</v>
      </c>
      <c r="E40" s="28"/>
      <c r="F40" s="29">
        <v>930</v>
      </c>
      <c r="G40" s="19"/>
    </row>
    <row r="41" spans="1:7" ht="15" customHeight="1">
      <c r="A41" s="19">
        <v>36</v>
      </c>
      <c r="B41" s="132" t="s">
        <v>15</v>
      </c>
      <c r="C41" s="19" t="s">
        <v>79</v>
      </c>
      <c r="D41" s="34">
        <v>851</v>
      </c>
      <c r="E41" s="28"/>
      <c r="F41" s="29">
        <v>16791</v>
      </c>
      <c r="G41" s="20"/>
    </row>
    <row r="42" spans="1:7" ht="15" customHeight="1">
      <c r="A42" s="19">
        <v>37</v>
      </c>
      <c r="B42" s="22" t="s">
        <v>7</v>
      </c>
      <c r="C42" s="19" t="s">
        <v>79</v>
      </c>
      <c r="D42" s="34">
        <v>734</v>
      </c>
      <c r="E42" s="28"/>
      <c r="F42" s="29">
        <v>15194</v>
      </c>
      <c r="G42" s="19"/>
    </row>
    <row r="43" spans="1:7" ht="29.25" customHeight="1">
      <c r="A43" s="19">
        <v>38</v>
      </c>
      <c r="B43" s="134" t="s">
        <v>189</v>
      </c>
      <c r="C43" s="19" t="s">
        <v>79</v>
      </c>
      <c r="D43" s="34">
        <v>282</v>
      </c>
      <c r="E43" s="28"/>
      <c r="F43" s="29">
        <v>2800</v>
      </c>
      <c r="G43" s="19"/>
    </row>
    <row r="44" spans="1:7" ht="15" customHeight="1">
      <c r="A44" s="19">
        <v>39</v>
      </c>
      <c r="B44" s="22" t="s">
        <v>8</v>
      </c>
      <c r="C44" s="19" t="s">
        <v>49</v>
      </c>
      <c r="D44" s="34">
        <v>1001.9</v>
      </c>
      <c r="E44" s="28"/>
      <c r="F44" s="29">
        <v>200</v>
      </c>
      <c r="G44" s="20"/>
    </row>
    <row r="45" spans="1:7" ht="15" customHeight="1">
      <c r="A45" s="19">
        <v>40</v>
      </c>
      <c r="B45" s="22" t="s">
        <v>190</v>
      </c>
      <c r="C45" s="19"/>
      <c r="D45" s="19"/>
      <c r="E45" s="28"/>
      <c r="F45" s="29">
        <v>3751</v>
      </c>
      <c r="G45" s="20">
        <v>10</v>
      </c>
    </row>
    <row r="46" spans="1:7" ht="31.5" customHeight="1">
      <c r="A46" s="19">
        <v>41</v>
      </c>
      <c r="B46" s="22" t="s">
        <v>230</v>
      </c>
      <c r="C46" s="19" t="s">
        <v>49</v>
      </c>
      <c r="D46" s="34">
        <v>12753</v>
      </c>
      <c r="E46" s="28"/>
      <c r="F46" s="29">
        <v>3292</v>
      </c>
      <c r="G46" s="19"/>
    </row>
    <row r="47" spans="1:7" ht="15" customHeight="1">
      <c r="A47" s="19"/>
      <c r="B47" s="22" t="s">
        <v>215</v>
      </c>
      <c r="C47" s="30"/>
      <c r="D47" s="19"/>
      <c r="E47" s="28"/>
      <c r="F47" s="29"/>
      <c r="G47" s="19"/>
    </row>
    <row r="48" spans="1:7" ht="31.5">
      <c r="A48" s="19"/>
      <c r="B48" s="139" t="s">
        <v>231</v>
      </c>
      <c r="C48" s="30"/>
      <c r="D48" s="19"/>
      <c r="E48" s="28"/>
      <c r="F48" s="140">
        <f>SUM(F50:F54)</f>
        <v>1800</v>
      </c>
      <c r="G48" s="19"/>
    </row>
    <row r="49" spans="1:7" ht="15" customHeight="1">
      <c r="A49" s="19"/>
      <c r="B49" s="139" t="s">
        <v>215</v>
      </c>
      <c r="C49" s="30"/>
      <c r="D49" s="19"/>
      <c r="E49" s="28"/>
      <c r="F49" s="140"/>
      <c r="G49" s="19"/>
    </row>
    <row r="50" spans="1:7" ht="15" customHeight="1">
      <c r="A50" s="19"/>
      <c r="B50" s="139" t="s">
        <v>216</v>
      </c>
      <c r="C50" s="30"/>
      <c r="D50" s="19"/>
      <c r="E50" s="28"/>
      <c r="F50" s="141">
        <v>400</v>
      </c>
      <c r="G50" s="19"/>
    </row>
    <row r="51" spans="1:7" ht="15" customHeight="1">
      <c r="A51" s="19"/>
      <c r="B51" s="139" t="s">
        <v>217</v>
      </c>
      <c r="C51" s="30"/>
      <c r="D51" s="19"/>
      <c r="E51" s="28"/>
      <c r="F51" s="141">
        <v>400</v>
      </c>
      <c r="G51" s="19"/>
    </row>
    <row r="52" spans="1:7" ht="15" customHeight="1">
      <c r="A52" s="19"/>
      <c r="B52" s="139" t="s">
        <v>218</v>
      </c>
      <c r="C52" s="30"/>
      <c r="D52" s="19"/>
      <c r="E52" s="28"/>
      <c r="F52" s="141">
        <v>400</v>
      </c>
      <c r="G52" s="19"/>
    </row>
    <row r="53" spans="1:7" ht="15" customHeight="1">
      <c r="A53" s="19"/>
      <c r="B53" s="139" t="s">
        <v>219</v>
      </c>
      <c r="C53" s="30"/>
      <c r="D53" s="20"/>
      <c r="E53" s="31"/>
      <c r="F53" s="141">
        <v>300</v>
      </c>
      <c r="G53" s="19"/>
    </row>
    <row r="54" spans="1:7" ht="15" customHeight="1">
      <c r="A54" s="19"/>
      <c r="B54" s="139" t="s">
        <v>220</v>
      </c>
      <c r="C54" s="30"/>
      <c r="D54" s="19"/>
      <c r="E54" s="28"/>
      <c r="F54" s="141">
        <v>300</v>
      </c>
      <c r="G54" s="19"/>
    </row>
    <row r="55" spans="1:7" ht="43.5" customHeight="1">
      <c r="A55" s="19">
        <v>42</v>
      </c>
      <c r="B55" s="139" t="s">
        <v>214</v>
      </c>
      <c r="C55" s="30"/>
      <c r="D55" s="19"/>
      <c r="E55" s="28"/>
      <c r="F55" s="140">
        <f>SUM(F57:F61)</f>
        <v>250</v>
      </c>
      <c r="G55" s="19"/>
    </row>
    <row r="56" spans="1:7" ht="15" customHeight="1">
      <c r="A56" s="19"/>
      <c r="B56" s="139" t="s">
        <v>215</v>
      </c>
      <c r="C56" s="30"/>
      <c r="D56" s="19"/>
      <c r="E56" s="28"/>
      <c r="F56" s="140"/>
      <c r="G56" s="19"/>
    </row>
    <row r="57" spans="1:7" ht="15" customHeight="1">
      <c r="A57" s="19"/>
      <c r="B57" s="139" t="s">
        <v>216</v>
      </c>
      <c r="C57" s="30"/>
      <c r="D57" s="19"/>
      <c r="E57" s="28"/>
      <c r="F57" s="141">
        <v>50</v>
      </c>
      <c r="G57" s="19"/>
    </row>
    <row r="58" spans="1:7" ht="15" customHeight="1">
      <c r="A58" s="19"/>
      <c r="B58" s="139" t="s">
        <v>217</v>
      </c>
      <c r="C58" s="30"/>
      <c r="D58" s="19"/>
      <c r="E58" s="28"/>
      <c r="F58" s="141">
        <v>50</v>
      </c>
      <c r="G58" s="19"/>
    </row>
    <row r="59" spans="1:7" ht="15" customHeight="1">
      <c r="A59" s="19"/>
      <c r="B59" s="139" t="s">
        <v>218</v>
      </c>
      <c r="C59" s="30"/>
      <c r="D59" s="19"/>
      <c r="E59" s="28"/>
      <c r="F59" s="141">
        <v>50</v>
      </c>
      <c r="G59" s="19"/>
    </row>
    <row r="60" spans="1:7" ht="15" customHeight="1">
      <c r="A60" s="19"/>
      <c r="B60" s="139" t="s">
        <v>219</v>
      </c>
      <c r="C60" s="30"/>
      <c r="D60" s="20"/>
      <c r="E60" s="31"/>
      <c r="F60" s="141">
        <v>50</v>
      </c>
      <c r="G60" s="19"/>
    </row>
    <row r="61" spans="1:7" ht="15" customHeight="1">
      <c r="A61" s="19"/>
      <c r="B61" s="139" t="s">
        <v>220</v>
      </c>
      <c r="C61" s="30"/>
      <c r="D61" s="19"/>
      <c r="E61" s="28"/>
      <c r="F61" s="141">
        <v>50</v>
      </c>
      <c r="G61" s="19"/>
    </row>
    <row r="62" spans="1:7" ht="15" customHeight="1">
      <c r="A62" s="4"/>
      <c r="B62" s="135" t="s">
        <v>16</v>
      </c>
      <c r="C62" s="32"/>
      <c r="D62" s="33"/>
      <c r="E62" s="21">
        <f>SUM(E6:E61)</f>
        <v>0</v>
      </c>
      <c r="F62" s="21">
        <f>SUM(F6:F46,F55)</f>
        <v>199938</v>
      </c>
      <c r="G62" s="21">
        <f>SUM(G6:G61)</f>
        <v>10</v>
      </c>
    </row>
    <row r="65" spans="2:6" ht="18.75">
      <c r="B65" s="10" t="s">
        <v>180</v>
      </c>
      <c r="F65" s="130" t="s">
        <v>181</v>
      </c>
    </row>
    <row r="67" spans="1:7" s="1" customFormat="1" ht="32.25" customHeight="1">
      <c r="A67" s="45"/>
      <c r="B67" s="45" t="s">
        <v>107</v>
      </c>
      <c r="C67" s="45"/>
      <c r="D67" s="45"/>
      <c r="E67" s="45"/>
      <c r="F67" s="45" t="s">
        <v>182</v>
      </c>
      <c r="G67" s="45"/>
    </row>
  </sheetData>
  <sheetProtection/>
  <mergeCells count="6">
    <mergeCell ref="A2:G2"/>
    <mergeCell ref="A4:A5"/>
    <mergeCell ref="B4:B5"/>
    <mergeCell ref="C4:C5"/>
    <mergeCell ref="D4:D5"/>
    <mergeCell ref="E4:G4"/>
  </mergeCells>
  <printOptions/>
  <pageMargins left="0.7086614173228347" right="0.19" top="0.23" bottom="0.19" header="0.19" footer="0.17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Жукова </cp:lastModifiedBy>
  <cp:lastPrinted>2016-05-04T13:14:07Z</cp:lastPrinted>
  <dcterms:created xsi:type="dcterms:W3CDTF">2007-11-22T12:03:07Z</dcterms:created>
  <dcterms:modified xsi:type="dcterms:W3CDTF">2016-05-04T13:14:08Z</dcterms:modified>
  <cp:category/>
  <cp:version/>
  <cp:contentType/>
  <cp:contentStatus/>
</cp:coreProperties>
</file>