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480" windowHeight="8445" activeTab="0"/>
  </bookViews>
  <sheets>
    <sheet name="3" sheetId="1" r:id="rId1"/>
    <sheet name="4" sheetId="2" r:id="rId2"/>
    <sheet name="5" sheetId="3" r:id="rId3"/>
  </sheets>
  <definedNames>
    <definedName name="_xlnm.Print_Titles" localSheetId="0">'3'!$14:$14</definedName>
    <definedName name="_xlnm.Print_Area" localSheetId="0">'3'!$A$1:$T$84</definedName>
  </definedNames>
  <calcPr fullCalcOnLoad="1"/>
</workbook>
</file>

<file path=xl/sharedStrings.xml><?xml version="1.0" encoding="utf-8"?>
<sst xmlns="http://schemas.openxmlformats.org/spreadsheetml/2006/main" count="709" uniqueCount="220">
  <si>
    <t>№ з/п</t>
  </si>
  <si>
    <t>Найменування заходів (пооб'єктно)</t>
  </si>
  <si>
    <t>І кв.</t>
  </si>
  <si>
    <t>ІІ кв.</t>
  </si>
  <si>
    <t>ІІІ кв.</t>
  </si>
  <si>
    <t>ІV кв.</t>
  </si>
  <si>
    <t xml:space="preserve"> 2.1</t>
  </si>
  <si>
    <t xml:space="preserve">Найменування заходів </t>
  </si>
  <si>
    <t>Інші заходи</t>
  </si>
  <si>
    <t xml:space="preserve">загальна сума </t>
  </si>
  <si>
    <t>амортизаційні відрахування</t>
  </si>
  <si>
    <t>ВОДОПОСТАЧАННЯ</t>
  </si>
  <si>
    <t>ВОДОВІДВЕДЕННЯ</t>
  </si>
  <si>
    <t>виробничі інвестиції з прибутку</t>
  </si>
  <si>
    <t>підлягають поверненню</t>
  </si>
  <si>
    <t xml:space="preserve"> не підлягають поверненню </t>
  </si>
  <si>
    <t>прогнозний період</t>
  </si>
  <si>
    <t>що не підлягають поверненню</t>
  </si>
  <si>
    <t>госпо-          дарський  (вартість    матеріальних ресурсів)</t>
  </si>
  <si>
    <t>Усього за Інвест програмою</t>
  </si>
  <si>
    <t>плано-ваний період     + n*</t>
  </si>
  <si>
    <t xml:space="preserve">     (підпис)</t>
  </si>
  <si>
    <t>підрядний</t>
  </si>
  <si>
    <t>-</t>
  </si>
  <si>
    <t>ЛКСП "Лисичанськводоканал"</t>
  </si>
  <si>
    <t>Начальник ВТВ</t>
  </si>
  <si>
    <t>Заходи щодо забезпечення технологічного та/або комерційного обліку ресурсів, з них:</t>
  </si>
  <si>
    <t>ІІ</t>
  </si>
  <si>
    <t>І</t>
  </si>
  <si>
    <t>з урахуванням:</t>
  </si>
  <si>
    <t>Водопостачання</t>
  </si>
  <si>
    <t xml:space="preserve">Заходи зі зниження питомих витрат, а також втрат ресурсів </t>
  </si>
  <si>
    <t>Заходи щодо забезпечення технологічного та/або комерційного обліку ресурсів</t>
  </si>
  <si>
    <t>Заходи щодо зменшення обсягу витрат води на технологічні потреби</t>
  </si>
  <si>
    <t xml:space="preserve">Заходи щодо підвищення якості послуг з централізованого водопостачання </t>
  </si>
  <si>
    <t>Заходи щодо підвищення екологічної безпеки та охорони навколишнього середовища</t>
  </si>
  <si>
    <t>Заходи щодо модернізації та закупівлі транспортних засобів спеціального та спеціалізованого призначення</t>
  </si>
  <si>
    <t>Усього за розділом І</t>
  </si>
  <si>
    <t>Водовідведення</t>
  </si>
  <si>
    <t>Заходи зі зниження питомих витрат, а також втрат ресурсів</t>
  </si>
  <si>
    <t>Усього за розділом ІІ</t>
  </si>
  <si>
    <t>Усього за інвестиційною програмою</t>
  </si>
  <si>
    <t>(посадова особа ліцензіата)</t>
  </si>
  <si>
    <t>(посада відповідального виконавця)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</si>
  <si>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</si>
  <si>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</si>
  <si>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>Строк окупності (місяців)**</t>
  </si>
  <si>
    <t>аморти-   заційні відраху-   вання</t>
  </si>
  <si>
    <t>бюджетні кошти   (не підлягають поверненню)</t>
  </si>
  <si>
    <t>отримані у планованому періоді бюджетні кошти, що не підлягають поверненню</t>
  </si>
  <si>
    <t xml:space="preserve"> інші залучені кошти, отримані у планованому  періоді, з них:</t>
  </si>
  <si>
    <t>що підлягають поверненню</t>
  </si>
  <si>
    <t xml:space="preserve"> За способом виконання,                 тис. грн. (без ПДВ)</t>
  </si>
  <si>
    <t>Строк окупності (місяців)*</t>
  </si>
  <si>
    <t>Усього за розділом  І</t>
  </si>
  <si>
    <t>Усього за розділом  ІІ</t>
  </si>
  <si>
    <t>Графік здійснення заходів та використання коштів на планований та прогнозний періоди  тис. грн. (без ПДВ)</t>
  </si>
  <si>
    <t>планований період</t>
  </si>
  <si>
    <t>планований період            + 1</t>
  </si>
  <si>
    <t xml:space="preserve">   (прізвище, ім’я, по батькові)</t>
  </si>
  <si>
    <t>МП</t>
  </si>
  <si>
    <t>Директор ЛКСП "Лисичанськводоканал"           __________________                         Лисенко Євген Володимирович</t>
  </si>
  <si>
    <t>Головний інженер ЛКСП "Лисичанськводоканал"</t>
  </si>
  <si>
    <t>А.І. Боровська</t>
  </si>
  <si>
    <t>Начальник ВТВ                                                        __________________                       Боровська Ала Іванівна</t>
  </si>
  <si>
    <t>В.М. Францов</t>
  </si>
  <si>
    <t>1 од.</t>
  </si>
  <si>
    <t>1.1</t>
  </si>
  <si>
    <t>1.2</t>
  </si>
  <si>
    <t>1.3</t>
  </si>
  <si>
    <t>1.4</t>
  </si>
  <si>
    <t>1.5</t>
  </si>
  <si>
    <t>1.6</t>
  </si>
  <si>
    <t>1.7</t>
  </si>
  <si>
    <t>1.8</t>
  </si>
  <si>
    <t>Будівництво, реконструкція та модернізація об’єктів водопостачання  з урахуванням:</t>
  </si>
  <si>
    <t>Усього за підпунктом 1.2</t>
  </si>
  <si>
    <t>Усього за підпунктом 1.7</t>
  </si>
  <si>
    <t>2.5</t>
  </si>
  <si>
    <t>2.5.1</t>
  </si>
  <si>
    <t>2.5.2</t>
  </si>
  <si>
    <t>Усього за підпунктом 2.5</t>
  </si>
  <si>
    <t>Заходи зі зниження питомих витрат, а також втрат ресурсів, з них:</t>
  </si>
  <si>
    <t>1.1.1.</t>
  </si>
  <si>
    <t>1.1.2.</t>
  </si>
  <si>
    <t>Усього за підпунктом 1.1</t>
  </si>
  <si>
    <t>1.2.1</t>
  </si>
  <si>
    <t>Заходи зі зниження питомих витрат,  а також втрат ресурсів, з них:</t>
  </si>
  <si>
    <t>1од.</t>
  </si>
  <si>
    <t>2.1</t>
  </si>
  <si>
    <t>2.1.1</t>
  </si>
  <si>
    <t>2.1.2</t>
  </si>
  <si>
    <t>2.2</t>
  </si>
  <si>
    <t>2.2.1</t>
  </si>
  <si>
    <t>2.2.2</t>
  </si>
  <si>
    <t>Усього за підпунктом 2.1</t>
  </si>
  <si>
    <t>2.2.3</t>
  </si>
  <si>
    <t>4од.</t>
  </si>
  <si>
    <t>Усього за підпунктом 2.2</t>
  </si>
  <si>
    <t>Заходи щодо підвищення екологічної безпеки та охорони навколишнього середовища, з них:</t>
  </si>
  <si>
    <t>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</si>
  <si>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 xml:space="preserve">Додаток  3                                                                                              </t>
  </si>
  <si>
    <t>Головний економіст</t>
  </si>
  <si>
    <t>О.В. Калитка</t>
  </si>
  <si>
    <t xml:space="preserve">(найменування ліцензіата) 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</si>
  <si>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</si>
  <si>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Сума позичкових коштів та відсотків за їх  використання, що підлягає поверненню у планованому періоді,            тис. грн              (без ПДВ)</t>
  </si>
  <si>
    <t xml:space="preserve"> Сума інших залучених коштів, що підлягає поверненню у планованому періоді,          тис. грн          (без ПДВ)</t>
  </si>
  <si>
    <t>Кошти, що враховуються    у структурі тарифів           гр.5 + гр.6. +      гр. 11 + гр. 12      тис. грн           (без ПДВ)</t>
  </si>
  <si>
    <t xml:space="preserve"> За способом виконання,                 тис. грн (без ПДВ)</t>
  </si>
  <si>
    <t>№ аркуша обґрунтовуючих матеріалів</t>
  </si>
  <si>
    <t>Економія паливно-енергетичних ресурсів            (кВт/год/рік)</t>
  </si>
  <si>
    <t>Економія фонду заробітної плати                                                                          (тис. грн/рік)</t>
  </si>
  <si>
    <t>Економічний ефект (тис. грн )**</t>
  </si>
  <si>
    <t>госпо          дарський  (вартість    матеріальних ресурсів)</t>
  </si>
  <si>
    <t>аморти   заційні відраху   вання</t>
  </si>
  <si>
    <t>отримані у планованому періоді позичкові кошти фінансових установ, що підлягають поверненню</t>
  </si>
  <si>
    <t>Заходи щодо зменшення обсягу витрат води на технологічні потреби, з них:</t>
  </si>
  <si>
    <t>Усього за підпунктом 1.3</t>
  </si>
  <si>
    <t>Заходи щодо підвищення якості послуг з централізованого водопостачання, з них:</t>
  </si>
  <si>
    <t>Усього за підпунктом 1.4</t>
  </si>
  <si>
    <t>Заходи щодо впровадження та розвитку інформаційних технологій, з них:</t>
  </si>
  <si>
    <t>Усього за підпунктом 1.5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</si>
  <si>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</si>
  <si>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1.6</t>
  </si>
  <si>
    <t>Інші заходи, з них:</t>
  </si>
  <si>
    <t>Усього за підпунктом 1.8</t>
  </si>
  <si>
    <t xml:space="preserve">  2.1</t>
  </si>
  <si>
    <t xml:space="preserve">  2.2</t>
  </si>
  <si>
    <t xml:space="preserve"> Усього за підпунктом  2.2</t>
  </si>
  <si>
    <t xml:space="preserve">  2.3</t>
  </si>
  <si>
    <t xml:space="preserve"> Усього за підпунктом 2.3</t>
  </si>
  <si>
    <t>2.4</t>
  </si>
  <si>
    <t>Усього за підпунктом  2.4</t>
  </si>
  <si>
    <t>Усього за підпунктом  2.5</t>
  </si>
  <si>
    <t>2.6</t>
  </si>
  <si>
    <t>Усього за підпунктом 2.6</t>
  </si>
  <si>
    <t>Усього за інвестиційним планом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</si>
  <si>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</si>
  <si>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</si>
  <si>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</si>
  <si>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 xml:space="preserve">Додаток  4                                                                                             </t>
  </si>
  <si>
    <r>
      <t xml:space="preserve"> Будівництво, реконструкція та модернізація об</t>
    </r>
    <r>
      <rPr>
        <b/>
        <sz val="12"/>
        <rFont val="Calibri"/>
        <family val="2"/>
      </rPr>
      <t>’</t>
    </r>
    <r>
      <rPr>
        <b/>
        <sz val="12"/>
        <rFont val="Times New Roman"/>
        <family val="1"/>
      </rPr>
      <t>єктів водопостачання, з урахуванням:</t>
    </r>
  </si>
  <si>
    <r>
      <t xml:space="preserve"> Будівництво, реконструкція та модернізація об</t>
    </r>
    <r>
      <rPr>
        <b/>
        <sz val="12"/>
        <rFont val="Calibri"/>
        <family val="2"/>
      </rPr>
      <t>’</t>
    </r>
    <r>
      <rPr>
        <b/>
        <sz val="12"/>
        <rFont val="Times New Roman"/>
        <family val="1"/>
      </rPr>
      <t>єктів водовідведення, з урахуванням:</t>
    </r>
  </si>
  <si>
    <t>Графік здійснення заходів та використання коштів на планований період,                                                                                                                                 тис. грн (без ПДВ)</t>
  </si>
  <si>
    <t>Заходи щодо провадження та розвитку інформаційних технологій, з них:</t>
  </si>
  <si>
    <t xml:space="preserve">  1.7</t>
  </si>
  <si>
    <t>Інші заходи,з них:</t>
  </si>
  <si>
    <t>2.3</t>
  </si>
  <si>
    <t>Усього за підпунктом 2.3</t>
  </si>
  <si>
    <t>Модернізація та закупівля транспортних засобів спеціального та спеціалізованого призначення, з них:</t>
  </si>
  <si>
    <t xml:space="preserve">Примітки:  n* - кількість років інвестиційної програми.     
</t>
  </si>
  <si>
    <t>** Суми витрат по заходах та економічний ефект від їх впровадження  при розрахунку строку окупності враховувати без ПДВ.</t>
  </si>
  <si>
    <t>*** Складові розрахунку економічного ефекту від впровадження  заходів враховувати без ПДВ.</t>
  </si>
  <si>
    <t xml:space="preserve">  1.3</t>
  </si>
  <si>
    <t xml:space="preserve">  1.8</t>
  </si>
  <si>
    <t>позичкові кошти</t>
  </si>
  <si>
    <t>Додаток 5 
до  Порядку розроблення, погодження та затвердження інвестиційних програм суб’єктів господарювання у сфері  централізованого водопостачання та водовідведення</t>
  </si>
  <si>
    <t xml:space="preserve">(назва ліцензіата) </t>
  </si>
  <si>
    <t>Кошти, що враховуються у структурі тарифів за джерелами фінансування,  
тис. грн (без ПДВ)</t>
  </si>
  <si>
    <t xml:space="preserve"> сума позичкових коштів та відсотків за їх  використання, що підлягає поверненню у планованому періоді</t>
  </si>
  <si>
    <t xml:space="preserve">сума інших  залучених коштів, що підлягає поверненню у планованому періоді </t>
  </si>
  <si>
    <t>Будівництво, реконструкція та модернізація об’єктів водопостачання, з урахуванням:</t>
  </si>
  <si>
    <t>Заходи щодо впровадження та розвитку інформаційних технологій</t>
  </si>
  <si>
    <t xml:space="preserve"> Будівництво, реконструкція та модернізація об’єктів водовідведення, з урахуванням:</t>
  </si>
  <si>
    <t xml:space="preserve">№ аркуша обґрунтовуючих матеріалів </t>
  </si>
  <si>
    <t>Економія паливно-енергетичних ресурсів (кВт*год/прогнозний період)</t>
  </si>
  <si>
    <t>Економія фонду заробітної плати, (тис. грн/прогнозний період)</t>
  </si>
  <si>
    <t>Економічний ефект  (тис. грн)***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</si>
  <si>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</si>
  <si>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</si>
  <si>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</si>
  <si>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</si>
  <si>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</si>
  <si>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>Головний бухгалтер                                                __________________                        Боброва Лілія Орестовна</t>
  </si>
  <si>
    <t>1,2,2</t>
  </si>
  <si>
    <t>1.2.3</t>
  </si>
  <si>
    <t>1.2.1.</t>
  </si>
  <si>
    <t>1.2.2.</t>
  </si>
  <si>
    <t>1.2.3.</t>
  </si>
  <si>
    <t>2.2.4</t>
  </si>
  <si>
    <t>1.4.1</t>
  </si>
  <si>
    <t>Придбання електродигуна 30кВт 1500об/хв  фланцевого для аерокселаторів №5,7 МОС-4</t>
  </si>
  <si>
    <t>2 од.</t>
  </si>
  <si>
    <t>2од.</t>
  </si>
  <si>
    <t>2.1.3</t>
  </si>
  <si>
    <t>Річний  інвестиційний план на 2019 рік</t>
  </si>
  <si>
    <t xml:space="preserve"> "Встановлення вузлів обліку стічної води на МОС 1,2,4 м.Лисичанськ"</t>
  </si>
  <si>
    <t>Фінансовий план довгострокової інвестиційної програми на 2019 рік</t>
  </si>
  <si>
    <t>0</t>
  </si>
  <si>
    <t>Придбання з метою заміни електродигуна 30кВт 1500об/хв  фланцевого для аерокселаторів №5,7 МОС-4</t>
  </si>
  <si>
    <t xml:space="preserve">План витрат за джерелами фінансування на виконання інвестиційної програми для врахування у структурі тарифів  на 12 місяців  2019 року   </t>
  </si>
  <si>
    <t>1.4.1.</t>
  </si>
  <si>
    <t>18 од.</t>
  </si>
  <si>
    <t>Придбання з метою заміни електродигуна 55кВт 1500об/хв  для насоса КНС №2</t>
  </si>
  <si>
    <t>2.1.4</t>
  </si>
  <si>
    <t>2.1.5</t>
  </si>
  <si>
    <t>«Реконструкція  водозаборів  з оснащенням артезіанських свердловин приладами обліку (20 одиниць). Білогорівський водозабір.(сердловини 1080, 1080Р, 1081, 662А,РЕ-1, РЕ-3, РЕ-4,  661, 662, 1078, 1079, 1079А,1078а, 1076, 667, 663А, 665, 668)</t>
  </si>
  <si>
    <t>«Реконструкція  водозаборів  з оснащенням артезіанських свердловин приладами обліку (20 одиниць). Білогорівський водозабір.(свердловини 1080, 1080Р, 1081, 662А,РЕ-1, РЕ-3, РЕ-4,  661, 662, 1078, 1079, 1079А,1078а, 1076, 667, 663А, 665, 668)</t>
  </si>
  <si>
    <t xml:space="preserve">Придбання насосу подачі питної води в мережу для  ВНС "Білогорівська" </t>
  </si>
  <si>
    <t xml:space="preserve">Заміна насосного агрегату КНС мулової води МОС-1 </t>
  </si>
  <si>
    <t>Заміна насосного агрегату КНС №2</t>
  </si>
  <si>
    <t xml:space="preserve">Придбання з метою заміни насосу подачі питної води в мережу для ВНС "Білогорівська" </t>
  </si>
  <si>
    <t>Придбання з метою заміни насосу заглибного для свердловин Білогорівського водозабору</t>
  </si>
  <si>
    <t>1.4.2.</t>
  </si>
  <si>
    <t>1.4.2</t>
  </si>
  <si>
    <t>Будівництво, реконструкція та модернізація об’єктів водовідведення  з урахуванням:</t>
  </si>
  <si>
    <t>2.6.1.</t>
  </si>
  <si>
    <t>«Реконструкція двох Білогорівських магістральних водоводів  Ду600мм та Ду500мм протяжністю 10,8 км кожної  ділянки»</t>
  </si>
  <si>
    <t>1.1.</t>
  </si>
  <si>
    <t>3486,05м</t>
  </si>
  <si>
    <t>2.6.1</t>
  </si>
  <si>
    <t>Придбання решіток механічних рєєчного типу РГР 1201-01 на МОС-1, 4</t>
  </si>
  <si>
    <t>Придбання бані водяної для виробничої лабораторії - лабораторії стічних вод</t>
  </si>
  <si>
    <t>Придбання з метою заміни решіток механічних рєєчного типу РГР 1201-01 на МОС-1, 4</t>
  </si>
  <si>
    <t xml:space="preserve">ПОГОДЖЕНО
рішенням Лисичанської міської ради
                 від _________________ №_____________                                                                                             Секретар Лисичанської міської ради       </t>
  </si>
  <si>
    <t xml:space="preserve">                                                         _______________________Щеглаков Е.І.</t>
  </si>
  <si>
    <t xml:space="preserve">ПОГОДЖЕНО
рішенням Лисичанської міської ради                                                    
          від _________________ №_____________                                                                           Секретар Лисичанської міської ради                                    ______________________Щеглаков Е.І.                                                     </t>
  </si>
  <si>
    <t>ЗАТВЕРДЖЕНО                                                                                              Директор ЛКСП "Лисичанськводоканал"                                    _________________ М.А.Фатьянов                                                                  "_____"  ___________________ 2019 р.</t>
  </si>
  <si>
    <t>ЗАТВЕРДЖЕНО                                                                                              Директор ЛКСП "Лисичанськводоканал"                                    _________________ М.А.Фатьянов                                                                 "_____"  ___________________ 2019 р.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</si>
</sst>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&quot;р.&quot;_-;\-* #,##0.00&quot;р.&quot;_-;_-* &quot;-&quot;??&quot;р.&quot;_-;_-@_-"/>
    <numFmt numFmtId="165" formatCode="0.0"/>
    <numFmt numFmtId="166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Calibri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2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0" fontId="7" fillId="3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2" fontId="7" fillId="0" borderId="10" xfId="0" applyNumberFormat="1" applyFont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3" fontId="7" fillId="0" borderId="10" xfId="53" applyNumberFormat="1" applyFont="1" applyFill="1" applyBorder="1" applyAlignment="1">
      <alignment horizontal="center" wrapText="1"/>
      <protection/>
    </xf>
    <xf numFmtId="165" fontId="7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166" fontId="7" fillId="0" borderId="10" xfId="33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  <xf numFmtId="165" fontId="7" fillId="0" borderId="10" xfId="33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33" applyFont="1" applyFill="1" applyBorder="1" applyAlignment="1" applyProtection="1">
      <alignment horizontal="center" vertical="center" wrapText="1"/>
      <protection locked="0"/>
    </xf>
    <xf numFmtId="0" fontId="9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wrapText="1"/>
    </xf>
    <xf numFmtId="2" fontId="7" fillId="0" borderId="10" xfId="33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>
      <alignment/>
    </xf>
    <xf numFmtId="2" fontId="7" fillId="0" borderId="13" xfId="33" applyNumberFormat="1" applyFont="1" applyFill="1" applyBorder="1" applyAlignment="1" applyProtection="1">
      <alignment horizontal="center" wrapText="1"/>
      <protection/>
    </xf>
    <xf numFmtId="1" fontId="9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33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7" fillId="0" borderId="10" xfId="33" applyNumberFormat="1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33" applyFont="1" applyFill="1" applyBorder="1" applyAlignment="1" applyProtection="1">
      <alignment horizontal="center" wrapText="1"/>
      <protection locked="0"/>
    </xf>
    <xf numFmtId="0" fontId="7" fillId="33" borderId="0" xfId="0" applyFont="1" applyFill="1" applyAlignment="1">
      <alignment horizontal="center"/>
    </xf>
    <xf numFmtId="0" fontId="7" fillId="10" borderId="10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wrapText="1"/>
    </xf>
    <xf numFmtId="2" fontId="9" fillId="10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wrapText="1"/>
    </xf>
    <xf numFmtId="2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1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 wrapText="1"/>
    </xf>
    <xf numFmtId="1" fontId="7" fillId="0" borderId="10" xfId="33" applyNumberFormat="1" applyFont="1" applyFill="1" applyBorder="1" applyAlignment="1" applyProtection="1">
      <alignment horizontal="center" wrapText="1"/>
      <protection/>
    </xf>
    <xf numFmtId="2" fontId="9" fillId="34" borderId="10" xfId="0" applyNumberFormat="1" applyFont="1" applyFill="1" applyBorder="1" applyAlignment="1">
      <alignment horizontal="center" wrapText="1"/>
    </xf>
    <xf numFmtId="1" fontId="9" fillId="34" borderId="10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" fontId="9" fillId="34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>
      <alignment horizontal="center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164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2" fontId="7" fillId="0" borderId="13" xfId="0" applyNumberFormat="1" applyFont="1" applyFill="1" applyBorder="1" applyAlignment="1">
      <alignment horizontal="center" wrapText="1"/>
    </xf>
    <xf numFmtId="0" fontId="9" fillId="0" borderId="10" xfId="33" applyNumberFormat="1" applyFont="1" applyFill="1" applyBorder="1" applyAlignment="1" applyProtection="1">
      <alignment horizontal="center" wrapText="1"/>
      <protection/>
    </xf>
    <xf numFmtId="2" fontId="9" fillId="0" borderId="10" xfId="0" applyNumberFormat="1" applyFont="1" applyFill="1" applyBorder="1" applyAlignment="1">
      <alignment horizontal="center"/>
    </xf>
    <xf numFmtId="4" fontId="7" fillId="0" borderId="10" xfId="53" applyNumberFormat="1" applyFont="1" applyFill="1" applyBorder="1" applyAlignment="1">
      <alignment horizontal="center" wrapText="1"/>
      <protection/>
    </xf>
    <xf numFmtId="2" fontId="9" fillId="34" borderId="12" xfId="0" applyNumberFormat="1" applyFont="1" applyFill="1" applyBorder="1" applyAlignment="1">
      <alignment horizontal="center" wrapText="1"/>
    </xf>
    <xf numFmtId="1" fontId="9" fillId="34" borderId="12" xfId="0" applyNumberFormat="1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/>
    </xf>
    <xf numFmtId="2" fontId="9" fillId="10" borderId="14" xfId="0" applyNumberFormat="1" applyFont="1" applyFill="1" applyBorder="1" applyAlignment="1">
      <alignment horizontal="center" wrapText="1"/>
    </xf>
    <xf numFmtId="1" fontId="9" fillId="10" borderId="14" xfId="0" applyNumberFormat="1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wrapText="1"/>
    </xf>
    <xf numFmtId="0" fontId="9" fillId="10" borderId="14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0" xfId="33" applyNumberFormat="1" applyFont="1" applyFill="1" applyBorder="1" applyAlignment="1" applyProtection="1">
      <alignment horizontal="center" wrapText="1"/>
      <protection/>
    </xf>
    <xf numFmtId="49" fontId="7" fillId="0" borderId="13" xfId="0" applyNumberFormat="1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2" fontId="9" fillId="0" borderId="13" xfId="0" applyNumberFormat="1" applyFont="1" applyFill="1" applyBorder="1" applyAlignment="1">
      <alignment horizontal="center" wrapText="1"/>
    </xf>
    <xf numFmtId="165" fontId="7" fillId="0" borderId="13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1" fontId="7" fillId="0" borderId="13" xfId="0" applyNumberFormat="1" applyFont="1" applyFill="1" applyBorder="1" applyAlignment="1">
      <alignment horizontal="center" wrapText="1"/>
    </xf>
    <xf numFmtId="165" fontId="7" fillId="34" borderId="10" xfId="0" applyNumberFormat="1" applyFont="1" applyFill="1" applyBorder="1" applyAlignment="1">
      <alignment horizontal="center" wrapText="1"/>
    </xf>
    <xf numFmtId="0" fontId="7" fillId="35" borderId="0" xfId="0" applyFont="1" applyFill="1" applyAlignment="1">
      <alignment wrapText="1"/>
    </xf>
    <xf numFmtId="165" fontId="7" fillId="34" borderId="12" xfId="0" applyNumberFormat="1" applyFont="1" applyFill="1" applyBorder="1" applyAlignment="1">
      <alignment horizontal="center" wrapText="1"/>
    </xf>
    <xf numFmtId="165" fontId="7" fillId="10" borderId="14" xfId="0" applyNumberFormat="1" applyFont="1" applyFill="1" applyBorder="1" applyAlignment="1">
      <alignment horizontal="center" wrapText="1"/>
    </xf>
    <xf numFmtId="1" fontId="9" fillId="1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horizontal="center" wrapText="1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6" fontId="9" fillId="0" borderId="10" xfId="33" applyNumberFormat="1" applyFont="1" applyFill="1" applyBorder="1" applyAlignment="1" applyProtection="1">
      <alignment horizontal="center" wrapText="1"/>
      <protection/>
    </xf>
    <xf numFmtId="2" fontId="9" fillId="0" borderId="10" xfId="33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0" fontId="11" fillId="0" borderId="10" xfId="0" applyFont="1" applyBorder="1" applyAlignment="1">
      <alignment wrapText="1"/>
    </xf>
    <xf numFmtId="0" fontId="9" fillId="34" borderId="1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0" fontId="9" fillId="34" borderId="10" xfId="33" applyNumberFormat="1" applyFont="1" applyFill="1" applyBorder="1" applyAlignment="1" applyProtection="1">
      <alignment horizontal="center" wrapText="1"/>
      <protection/>
    </xf>
    <xf numFmtId="0" fontId="9" fillId="10" borderId="14" xfId="33" applyNumberFormat="1" applyFont="1" applyFill="1" applyBorder="1" applyAlignment="1" applyProtection="1">
      <alignment horizontal="center" wrapText="1"/>
      <protection/>
    </xf>
    <xf numFmtId="0" fontId="13" fillId="0" borderId="0" xfId="0" applyFont="1" applyFill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3" fontId="9" fillId="10" borderId="14" xfId="53" applyNumberFormat="1" applyFont="1" applyFill="1" applyBorder="1" applyAlignment="1">
      <alignment horizontal="center" wrapText="1"/>
      <protection/>
    </xf>
    <xf numFmtId="4" fontId="9" fillId="10" borderId="14" xfId="53" applyNumberFormat="1" applyFont="1" applyFill="1" applyBorder="1" applyAlignment="1">
      <alignment horizontal="center" wrapText="1"/>
      <protection/>
    </xf>
    <xf numFmtId="1" fontId="9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9" fillId="36" borderId="11" xfId="0" applyFont="1" applyFill="1" applyBorder="1" applyAlignment="1">
      <alignment horizontal="center" wrapText="1"/>
    </xf>
    <xf numFmtId="0" fontId="9" fillId="36" borderId="15" xfId="0" applyFont="1" applyFill="1" applyBorder="1" applyAlignment="1">
      <alignment horizontal="center" wrapText="1"/>
    </xf>
    <xf numFmtId="0" fontId="9" fillId="36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 wrapText="1"/>
    </xf>
    <xf numFmtId="164" fontId="9" fillId="10" borderId="14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33" applyNumberFormat="1" applyFont="1" applyFill="1" applyBorder="1" applyAlignment="1" applyProtection="1">
      <alignment horizontal="center" wrapText="1"/>
      <protection/>
    </xf>
    <xf numFmtId="0" fontId="7" fillId="0" borderId="15" xfId="33" applyNumberFormat="1" applyFont="1" applyFill="1" applyBorder="1" applyAlignment="1" applyProtection="1">
      <alignment horizontal="center" wrapText="1"/>
      <protection/>
    </xf>
    <xf numFmtId="0" fontId="7" fillId="0" borderId="16" xfId="33" applyNumberFormat="1" applyFont="1" applyFill="1" applyBorder="1" applyAlignment="1" applyProtection="1">
      <alignment horizontal="center" wrapText="1"/>
      <protection/>
    </xf>
    <xf numFmtId="1" fontId="7" fillId="0" borderId="11" xfId="33" applyNumberFormat="1" applyFont="1" applyFill="1" applyBorder="1" applyAlignment="1" applyProtection="1">
      <alignment horizontal="center" wrapText="1"/>
      <protection/>
    </xf>
    <xf numFmtId="1" fontId="7" fillId="0" borderId="15" xfId="33" applyNumberFormat="1" applyFont="1" applyFill="1" applyBorder="1" applyAlignment="1" applyProtection="1">
      <alignment horizontal="center" wrapText="1"/>
      <protection/>
    </xf>
    <xf numFmtId="0" fontId="1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13" fillId="0" borderId="18" xfId="0" applyFont="1" applyFill="1" applyBorder="1" applyAlignment="1">
      <alignment textRotation="90"/>
    </xf>
    <xf numFmtId="0" fontId="13" fillId="0" borderId="13" xfId="0" applyFont="1" applyFill="1" applyBorder="1" applyAlignment="1">
      <alignment textRotation="90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33" applyFont="1" applyFill="1" applyBorder="1" applyAlignment="1" applyProtection="1">
      <alignment horizontal="center" vertical="center" wrapText="1"/>
      <protection locked="0"/>
    </xf>
    <xf numFmtId="0" fontId="7" fillId="0" borderId="13" xfId="33" applyFont="1" applyFill="1" applyBorder="1" applyAlignment="1" applyProtection="1">
      <alignment horizontal="center" vertical="center" wrapText="1"/>
      <protection locked="0"/>
    </xf>
    <xf numFmtId="0" fontId="7" fillId="0" borderId="19" xfId="33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top" wrapText="1"/>
    </xf>
    <xf numFmtId="0" fontId="7" fillId="0" borderId="11" xfId="33" applyFont="1" applyFill="1" applyBorder="1" applyAlignment="1" applyProtection="1">
      <alignment horizontal="center" vertical="center" wrapText="1"/>
      <protection locked="0"/>
    </xf>
    <xf numFmtId="0" fontId="7" fillId="0" borderId="16" xfId="33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textRotation="90" wrapText="1"/>
    </xf>
    <xf numFmtId="0" fontId="7" fillId="0" borderId="18" xfId="0" applyFont="1" applyFill="1" applyBorder="1" applyAlignment="1">
      <alignment horizontal="center" textRotation="90" wrapText="1"/>
    </xf>
    <xf numFmtId="0" fontId="7" fillId="0" borderId="13" xfId="0" applyFont="1" applyFill="1" applyBorder="1" applyAlignment="1">
      <alignment horizontal="center" textRotation="90" wrapText="1"/>
    </xf>
    <xf numFmtId="0" fontId="9" fillId="34" borderId="11" xfId="0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11" xfId="33" applyNumberFormat="1" applyFont="1" applyFill="1" applyBorder="1" applyAlignment="1" applyProtection="1">
      <alignment horizontal="center" wrapText="1"/>
      <protection/>
    </xf>
    <xf numFmtId="0" fontId="9" fillId="0" borderId="15" xfId="33" applyNumberFormat="1" applyFont="1" applyFill="1" applyBorder="1" applyAlignment="1" applyProtection="1">
      <alignment horizontal="center" wrapText="1"/>
      <protection/>
    </xf>
    <xf numFmtId="0" fontId="9" fillId="0" borderId="16" xfId="33" applyNumberFormat="1" applyFont="1" applyFill="1" applyBorder="1" applyAlignment="1" applyProtection="1">
      <alignment horizontal="center" wrapText="1"/>
      <protection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64" fontId="9" fillId="0" borderId="1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0" xfId="0" applyFont="1" applyFill="1" applyAlignment="1">
      <alignment horizontal="center"/>
    </xf>
    <xf numFmtId="0" fontId="7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164" fontId="7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5" fillId="0" borderId="0" xfId="0" applyFont="1" applyFill="1" applyAlignment="1">
      <alignment horizontal="center"/>
    </xf>
    <xf numFmtId="0" fontId="14" fillId="0" borderId="2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/>
    </xf>
    <xf numFmtId="0" fontId="7" fillId="0" borderId="10" xfId="33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164" fontId="9" fillId="10" borderId="25" xfId="0" applyNumberFormat="1" applyFont="1" applyFill="1" applyBorder="1" applyAlignment="1">
      <alignment horizontal="center"/>
    </xf>
    <xf numFmtId="164" fontId="9" fillId="10" borderId="26" xfId="0" applyNumberFormat="1" applyFont="1" applyFill="1" applyBorder="1" applyAlignment="1">
      <alignment horizontal="center"/>
    </xf>
    <xf numFmtId="164" fontId="9" fillId="10" borderId="2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33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7" fillId="0" borderId="11" xfId="33" applyNumberFormat="1" applyFont="1" applyFill="1" applyBorder="1" applyAlignment="1" applyProtection="1">
      <alignment horizontal="center" vertical="center" wrapText="1"/>
      <protection/>
    </xf>
    <xf numFmtId="0" fontId="7" fillId="0" borderId="15" xfId="33" applyNumberFormat="1" applyFont="1" applyFill="1" applyBorder="1" applyAlignment="1" applyProtection="1">
      <alignment horizontal="center" vertical="center" wrapText="1"/>
      <protection/>
    </xf>
    <xf numFmtId="0" fontId="7" fillId="0" borderId="16" xfId="33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33" borderId="17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D106"/>
  <sheetViews>
    <sheetView tabSelected="1" view="pageBreakPreview" zoomScale="68" zoomScaleNormal="70" zoomScaleSheetLayoutView="68" zoomScalePageLayoutView="0" workbookViewId="0" topLeftCell="A1">
      <selection activeCell="U28" sqref="U28"/>
    </sheetView>
  </sheetViews>
  <sheetFormatPr defaultColWidth="9.00390625" defaultRowHeight="12.75"/>
  <cols>
    <col min="1" max="1" width="7.875" style="30" customWidth="1"/>
    <col min="2" max="2" width="83.875" style="30" customWidth="1"/>
    <col min="3" max="3" width="11.125" style="14" customWidth="1"/>
    <col min="4" max="4" width="14.625" style="37" customWidth="1"/>
    <col min="5" max="5" width="11.875" style="37" customWidth="1"/>
    <col min="6" max="6" width="12.125" style="37" customWidth="1"/>
    <col min="7" max="7" width="9.125" style="37" customWidth="1"/>
    <col min="8" max="8" width="11.75390625" style="37" customWidth="1"/>
    <col min="9" max="9" width="13.125" style="37" customWidth="1"/>
    <col min="10" max="10" width="13.75390625" style="37" customWidth="1"/>
    <col min="11" max="11" width="11.75390625" style="37" customWidth="1"/>
    <col min="12" max="12" width="12.75390625" style="37" customWidth="1"/>
    <col min="13" max="13" width="14.75390625" style="37" bestFit="1" customWidth="1"/>
    <col min="14" max="14" width="9.875" style="37" customWidth="1"/>
    <col min="15" max="15" width="8.75390625" style="37" customWidth="1"/>
    <col min="16" max="16" width="8.00390625" style="37" customWidth="1"/>
    <col min="17" max="17" width="7.75390625" style="37" customWidth="1"/>
    <col min="18" max="18" width="9.625" style="37" customWidth="1"/>
    <col min="19" max="19" width="8.75390625" style="37" customWidth="1"/>
    <col min="20" max="20" width="10.125" style="37" customWidth="1"/>
    <col min="21" max="16384" width="9.125" style="14" customWidth="1"/>
  </cols>
  <sheetData>
    <row r="1" spans="11:20" ht="18.75" customHeight="1">
      <c r="K1" s="14"/>
      <c r="N1" s="250" t="s">
        <v>101</v>
      </c>
      <c r="O1" s="250"/>
      <c r="P1" s="250"/>
      <c r="Q1" s="250"/>
      <c r="R1" s="250"/>
      <c r="S1" s="250"/>
      <c r="T1" s="250"/>
    </row>
    <row r="2" spans="11:20" ht="59.25" customHeight="1">
      <c r="K2" s="14"/>
      <c r="N2" s="250" t="s">
        <v>100</v>
      </c>
      <c r="O2" s="250"/>
      <c r="P2" s="250"/>
      <c r="Q2" s="250"/>
      <c r="R2" s="250"/>
      <c r="S2" s="250"/>
      <c r="T2" s="250"/>
    </row>
    <row r="3" spans="13:20" ht="4.5" customHeight="1">
      <c r="M3" s="19"/>
      <c r="N3" s="19"/>
      <c r="O3" s="20"/>
      <c r="P3" s="20"/>
      <c r="Q3" s="20"/>
      <c r="R3" s="20"/>
      <c r="S3" s="20"/>
      <c r="T3" s="20"/>
    </row>
    <row r="4" spans="1:20" s="60" customFormat="1" ht="81" customHeight="1">
      <c r="A4" s="6"/>
      <c r="B4" s="251" t="s">
        <v>215</v>
      </c>
      <c r="C4" s="251"/>
      <c r="D4" s="251"/>
      <c r="E4" s="251"/>
      <c r="F4" s="33"/>
      <c r="G4" s="33"/>
      <c r="H4" s="252"/>
      <c r="I4" s="253"/>
      <c r="J4" s="253"/>
      <c r="K4" s="59"/>
      <c r="L4" s="59"/>
      <c r="M4" s="252" t="s">
        <v>219</v>
      </c>
      <c r="N4" s="256"/>
      <c r="O4" s="256"/>
      <c r="P4" s="256"/>
      <c r="Q4" s="256"/>
      <c r="R4" s="256"/>
      <c r="S4" s="256"/>
      <c r="T4" s="36"/>
    </row>
    <row r="5" spans="2:20" ht="21" customHeight="1">
      <c r="B5" s="224" t="s">
        <v>216</v>
      </c>
      <c r="C5" s="53"/>
      <c r="D5" s="54"/>
      <c r="E5" s="54"/>
      <c r="H5" s="54"/>
      <c r="I5" s="55"/>
      <c r="J5" s="55"/>
      <c r="K5" s="38"/>
      <c r="L5" s="38"/>
      <c r="M5" s="54"/>
      <c r="N5" s="54"/>
      <c r="O5" s="54"/>
      <c r="P5" s="54"/>
      <c r="Q5" s="54"/>
      <c r="R5" s="54"/>
      <c r="S5" s="39"/>
      <c r="T5" s="39"/>
    </row>
    <row r="6" spans="2:20" ht="17.25" customHeight="1">
      <c r="B6" s="52" t="s">
        <v>60</v>
      </c>
      <c r="C6" s="53"/>
      <c r="D6" s="54"/>
      <c r="E6" s="54"/>
      <c r="H6" s="54"/>
      <c r="I6" s="55"/>
      <c r="J6" s="55"/>
      <c r="K6" s="38"/>
      <c r="L6" s="38"/>
      <c r="M6" s="54"/>
      <c r="N6" s="54"/>
      <c r="O6" s="54"/>
      <c r="P6" s="54"/>
      <c r="Q6" s="54"/>
      <c r="R6" s="54"/>
      <c r="S6" s="39"/>
      <c r="T6" s="39"/>
    </row>
    <row r="7" spans="1:20" ht="21" customHeight="1">
      <c r="A7" s="257" t="s">
        <v>188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</row>
    <row r="8" spans="1:20" ht="27.75" customHeight="1">
      <c r="A8" s="254" t="s">
        <v>24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</row>
    <row r="9" spans="1:25" s="66" customFormat="1" ht="33.75" customHeight="1">
      <c r="A9" s="269" t="s">
        <v>104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67"/>
      <c r="V9" s="67"/>
      <c r="W9" s="67"/>
      <c r="X9" s="67"/>
      <c r="Y9" s="67"/>
    </row>
    <row r="10" spans="1:20" ht="49.5" customHeight="1">
      <c r="A10" s="258" t="s">
        <v>0</v>
      </c>
      <c r="B10" s="258" t="s">
        <v>1</v>
      </c>
      <c r="C10" s="259" t="s">
        <v>44</v>
      </c>
      <c r="D10" s="262" t="s">
        <v>45</v>
      </c>
      <c r="E10" s="263"/>
      <c r="F10" s="263"/>
      <c r="G10" s="263"/>
      <c r="H10" s="263"/>
      <c r="I10" s="263"/>
      <c r="J10" s="264"/>
      <c r="K10" s="276" t="s">
        <v>52</v>
      </c>
      <c r="L10" s="276"/>
      <c r="M10" s="262" t="s">
        <v>56</v>
      </c>
      <c r="N10" s="263"/>
      <c r="O10" s="264"/>
      <c r="P10" s="259" t="s">
        <v>46</v>
      </c>
      <c r="Q10" s="259" t="s">
        <v>165</v>
      </c>
      <c r="R10" s="283" t="s">
        <v>166</v>
      </c>
      <c r="S10" s="283" t="s">
        <v>167</v>
      </c>
      <c r="T10" s="283" t="s">
        <v>168</v>
      </c>
    </row>
    <row r="11" spans="1:20" ht="17.25" customHeight="1">
      <c r="A11" s="258"/>
      <c r="B11" s="258"/>
      <c r="C11" s="260"/>
      <c r="D11" s="272" t="s">
        <v>9</v>
      </c>
      <c r="E11" s="275" t="s">
        <v>29</v>
      </c>
      <c r="F11" s="275"/>
      <c r="G11" s="275"/>
      <c r="H11" s="275"/>
      <c r="I11" s="275"/>
      <c r="J11" s="275"/>
      <c r="K11" s="272" t="s">
        <v>18</v>
      </c>
      <c r="L11" s="272" t="s">
        <v>22</v>
      </c>
      <c r="M11" s="272" t="s">
        <v>57</v>
      </c>
      <c r="N11" s="279" t="s">
        <v>16</v>
      </c>
      <c r="O11" s="280"/>
      <c r="P11" s="277"/>
      <c r="Q11" s="277"/>
      <c r="R11" s="284"/>
      <c r="S11" s="284"/>
      <c r="T11" s="284"/>
    </row>
    <row r="12" spans="1:20" ht="68.25" customHeight="1">
      <c r="A12" s="258"/>
      <c r="B12" s="258"/>
      <c r="C12" s="260"/>
      <c r="D12" s="273"/>
      <c r="E12" s="265" t="s">
        <v>47</v>
      </c>
      <c r="F12" s="265" t="s">
        <v>13</v>
      </c>
      <c r="G12" s="265" t="s">
        <v>156</v>
      </c>
      <c r="H12" s="270" t="s">
        <v>50</v>
      </c>
      <c r="I12" s="271"/>
      <c r="J12" s="267" t="s">
        <v>48</v>
      </c>
      <c r="K12" s="273"/>
      <c r="L12" s="273"/>
      <c r="M12" s="273"/>
      <c r="N12" s="281"/>
      <c r="O12" s="282"/>
      <c r="P12" s="277"/>
      <c r="Q12" s="277"/>
      <c r="R12" s="284"/>
      <c r="S12" s="284"/>
      <c r="T12" s="284"/>
    </row>
    <row r="13" spans="1:20" ht="47.25" customHeight="1">
      <c r="A13" s="258"/>
      <c r="B13" s="258"/>
      <c r="C13" s="261"/>
      <c r="D13" s="274"/>
      <c r="E13" s="266"/>
      <c r="F13" s="266"/>
      <c r="G13" s="266"/>
      <c r="H13" s="15" t="s">
        <v>14</v>
      </c>
      <c r="I13" s="15" t="s">
        <v>15</v>
      </c>
      <c r="J13" s="268"/>
      <c r="K13" s="274"/>
      <c r="L13" s="274"/>
      <c r="M13" s="274"/>
      <c r="N13" s="61" t="s">
        <v>58</v>
      </c>
      <c r="O13" s="62" t="s">
        <v>20</v>
      </c>
      <c r="P13" s="278"/>
      <c r="Q13" s="278"/>
      <c r="R13" s="285"/>
      <c r="S13" s="285"/>
      <c r="T13" s="285"/>
    </row>
    <row r="14" spans="1:20" s="30" customFormat="1" ht="15.75" customHeight="1">
      <c r="A14" s="57">
        <v>1</v>
      </c>
      <c r="B14" s="57">
        <v>2</v>
      </c>
      <c r="C14" s="57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</row>
    <row r="15" spans="1:82" s="29" customFormat="1" ht="18.75" customHeight="1">
      <c r="A15" s="170" t="s">
        <v>28</v>
      </c>
      <c r="B15" s="289" t="s">
        <v>11</v>
      </c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1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</row>
    <row r="16" spans="1:82" s="29" customFormat="1" ht="18.75" customHeight="1">
      <c r="A16" s="297" t="s">
        <v>75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9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</row>
    <row r="17" spans="1:82" s="29" customFormat="1" ht="18.75" customHeight="1">
      <c r="A17" s="243" t="s">
        <v>82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1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</row>
    <row r="18" spans="1:82" s="29" customFormat="1" ht="47.25" customHeight="1">
      <c r="A18" s="204" t="s">
        <v>209</v>
      </c>
      <c r="B18" s="209" t="s">
        <v>208</v>
      </c>
      <c r="C18" s="159" t="s">
        <v>210</v>
      </c>
      <c r="D18" s="205">
        <v>32769.92</v>
      </c>
      <c r="E18" s="159">
        <v>0</v>
      </c>
      <c r="F18" s="159">
        <v>0</v>
      </c>
      <c r="G18" s="159">
        <v>0</v>
      </c>
      <c r="H18" s="159">
        <v>0</v>
      </c>
      <c r="I18" s="205"/>
      <c r="J18" s="205">
        <v>32769.92</v>
      </c>
      <c r="K18" s="159">
        <v>0</v>
      </c>
      <c r="L18" s="205">
        <v>32769.92</v>
      </c>
      <c r="M18" s="205">
        <v>32769.92</v>
      </c>
      <c r="N18" s="127" t="s">
        <v>23</v>
      </c>
      <c r="O18" s="127" t="s">
        <v>23</v>
      </c>
      <c r="P18" s="159">
        <v>0</v>
      </c>
      <c r="Q18" s="127" t="s">
        <v>23</v>
      </c>
      <c r="R18" s="159">
        <v>0</v>
      </c>
      <c r="S18" s="159">
        <v>0</v>
      </c>
      <c r="T18" s="159">
        <v>0</v>
      </c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</row>
    <row r="19" spans="1:82" s="29" customFormat="1" ht="18.75" customHeight="1">
      <c r="A19" s="204"/>
      <c r="B19" s="159" t="s">
        <v>85</v>
      </c>
      <c r="C19" s="159"/>
      <c r="D19" s="205">
        <v>32769.92</v>
      </c>
      <c r="E19" s="159">
        <v>0</v>
      </c>
      <c r="F19" s="159">
        <v>0</v>
      </c>
      <c r="G19" s="159">
        <v>0</v>
      </c>
      <c r="H19" s="159">
        <v>0</v>
      </c>
      <c r="I19" s="205"/>
      <c r="J19" s="205">
        <v>32769.92</v>
      </c>
      <c r="K19" s="159">
        <v>0</v>
      </c>
      <c r="L19" s="205">
        <v>32769.92</v>
      </c>
      <c r="M19" s="205">
        <v>32769.92</v>
      </c>
      <c r="N19" s="127" t="s">
        <v>23</v>
      </c>
      <c r="O19" s="127" t="s">
        <v>23</v>
      </c>
      <c r="P19" s="159">
        <v>0</v>
      </c>
      <c r="Q19" s="127" t="s">
        <v>23</v>
      </c>
      <c r="R19" s="159">
        <v>0</v>
      </c>
      <c r="S19" s="159">
        <v>0</v>
      </c>
      <c r="T19" s="159">
        <v>0</v>
      </c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</row>
    <row r="20" spans="1:82" s="29" customFormat="1" ht="17.25" customHeight="1">
      <c r="A20" s="27" t="s">
        <v>68</v>
      </c>
      <c r="B20" s="243" t="s">
        <v>26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</row>
    <row r="21" spans="1:82" s="29" customFormat="1" ht="65.25" customHeight="1">
      <c r="A21" s="171" t="s">
        <v>177</v>
      </c>
      <c r="B21" s="29" t="s">
        <v>198</v>
      </c>
      <c r="C21" s="195" t="s">
        <v>193</v>
      </c>
      <c r="D21" s="42">
        <v>2404.06</v>
      </c>
      <c r="E21" s="42">
        <f>D21</f>
        <v>2404.06</v>
      </c>
      <c r="F21" s="157">
        <v>0</v>
      </c>
      <c r="G21" s="172" t="s">
        <v>189</v>
      </c>
      <c r="H21" s="157">
        <v>0</v>
      </c>
      <c r="I21" s="157">
        <v>0</v>
      </c>
      <c r="J21" s="157">
        <v>0</v>
      </c>
      <c r="K21" s="157">
        <v>0</v>
      </c>
      <c r="L21" s="42">
        <f>D21</f>
        <v>2404.06</v>
      </c>
      <c r="M21" s="42">
        <f>L21</f>
        <v>2404.06</v>
      </c>
      <c r="N21" s="44" t="s">
        <v>23</v>
      </c>
      <c r="O21" s="45" t="s">
        <v>23</v>
      </c>
      <c r="P21" s="155">
        <v>0</v>
      </c>
      <c r="Q21" s="157" t="s">
        <v>23</v>
      </c>
      <c r="R21" s="155" t="s">
        <v>23</v>
      </c>
      <c r="S21" s="155" t="s">
        <v>23</v>
      </c>
      <c r="T21" s="155" t="s">
        <v>23</v>
      </c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</row>
    <row r="22" spans="1:82" s="29" customFormat="1" ht="30.75" customHeight="1" hidden="1">
      <c r="A22" s="27" t="s">
        <v>178</v>
      </c>
      <c r="B22" s="12"/>
      <c r="C22" s="157"/>
      <c r="D22" s="98"/>
      <c r="E22" s="98"/>
      <c r="F22" s="157"/>
      <c r="G22" s="157"/>
      <c r="H22" s="157"/>
      <c r="I22" s="157"/>
      <c r="J22" s="157"/>
      <c r="K22" s="157"/>
      <c r="L22" s="98"/>
      <c r="M22" s="98"/>
      <c r="N22" s="157"/>
      <c r="O22" s="157"/>
      <c r="P22" s="157"/>
      <c r="Q22" s="157"/>
      <c r="R22" s="130"/>
      <c r="S22" s="130"/>
      <c r="T22" s="130">
        <v>0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</row>
    <row r="23" spans="1:82" s="29" customFormat="1" ht="51.75" customHeight="1" hidden="1">
      <c r="A23" s="173" t="s">
        <v>179</v>
      </c>
      <c r="C23" s="174"/>
      <c r="D23" s="42"/>
      <c r="E23" s="158"/>
      <c r="F23" s="175" t="s">
        <v>23</v>
      </c>
      <c r="G23" s="175" t="s">
        <v>23</v>
      </c>
      <c r="H23" s="175" t="s">
        <v>23</v>
      </c>
      <c r="I23" s="175" t="s">
        <v>23</v>
      </c>
      <c r="J23" s="175" t="s">
        <v>23</v>
      </c>
      <c r="K23" s="175" t="s">
        <v>23</v>
      </c>
      <c r="L23" s="158">
        <f>D23</f>
        <v>0</v>
      </c>
      <c r="M23" s="42">
        <f>E23</f>
        <v>0</v>
      </c>
      <c r="N23" s="176" t="s">
        <v>23</v>
      </c>
      <c r="O23" s="177" t="s">
        <v>23</v>
      </c>
      <c r="P23" s="174" t="s">
        <v>23</v>
      </c>
      <c r="Q23" s="174" t="s">
        <v>23</v>
      </c>
      <c r="R23" s="178" t="s">
        <v>23</v>
      </c>
      <c r="S23" s="127" t="s">
        <v>23</v>
      </c>
      <c r="T23" s="127" t="s">
        <v>23</v>
      </c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</row>
    <row r="24" spans="1:82" s="29" customFormat="1" ht="18" customHeight="1">
      <c r="A24" s="292" t="s">
        <v>76</v>
      </c>
      <c r="B24" s="293"/>
      <c r="C24" s="294"/>
      <c r="D24" s="50">
        <f>SUM(D21:D23)</f>
        <v>2404.06</v>
      </c>
      <c r="E24" s="50">
        <f>SUM(E21:E23)</f>
        <v>2404.06</v>
      </c>
      <c r="F24" s="101">
        <f aca="true" t="shared" si="0" ref="F24:K24">SUM(F23:F23)</f>
        <v>0</v>
      </c>
      <c r="G24" s="101">
        <f t="shared" si="0"/>
        <v>0</v>
      </c>
      <c r="H24" s="101">
        <f t="shared" si="0"/>
        <v>0</v>
      </c>
      <c r="I24" s="101">
        <f t="shared" si="0"/>
        <v>0</v>
      </c>
      <c r="J24" s="101">
        <f t="shared" si="0"/>
        <v>0</v>
      </c>
      <c r="K24" s="101">
        <f t="shared" si="0"/>
        <v>0</v>
      </c>
      <c r="L24" s="50">
        <f>SUM(L21:L23)</f>
        <v>2404.06</v>
      </c>
      <c r="M24" s="50">
        <f>SUM(M21:M23)</f>
        <v>2404.06</v>
      </c>
      <c r="N24" s="44" t="s">
        <v>23</v>
      </c>
      <c r="O24" s="45" t="s">
        <v>23</v>
      </c>
      <c r="P24" s="45">
        <v>0</v>
      </c>
      <c r="Q24" s="155" t="s">
        <v>23</v>
      </c>
      <c r="R24" s="101">
        <f>SUM(R23:R23)</f>
        <v>0</v>
      </c>
      <c r="S24" s="101">
        <f>SUM(S23:S23)</f>
        <v>0</v>
      </c>
      <c r="T24" s="101">
        <f>SUM(T23:T23)</f>
        <v>0</v>
      </c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</row>
    <row r="25" spans="1:20" s="99" customFormat="1" ht="14.25" customHeight="1">
      <c r="A25" s="17" t="s">
        <v>69</v>
      </c>
      <c r="B25" s="233" t="s">
        <v>117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5"/>
    </row>
    <row r="26" spans="1:20" s="99" customFormat="1" ht="14.25" customHeight="1">
      <c r="A26" s="17"/>
      <c r="B26" s="85"/>
      <c r="C26" s="85"/>
      <c r="D26" s="154">
        <v>0</v>
      </c>
      <c r="E26" s="43">
        <v>0</v>
      </c>
      <c r="F26" s="101">
        <v>0</v>
      </c>
      <c r="G26" s="101">
        <f>SUM(G25:G25)</f>
        <v>0</v>
      </c>
      <c r="H26" s="101">
        <f>SUM(H25:H25)</f>
        <v>0</v>
      </c>
      <c r="I26" s="101">
        <f aca="true" t="shared" si="1" ref="I26:K27">SUM(I25:I25)</f>
        <v>0</v>
      </c>
      <c r="J26" s="101">
        <f t="shared" si="1"/>
        <v>0</v>
      </c>
      <c r="K26" s="101">
        <f t="shared" si="1"/>
        <v>0</v>
      </c>
      <c r="L26" s="127">
        <f>D26</f>
        <v>0</v>
      </c>
      <c r="M26" s="127">
        <f>E26</f>
        <v>0</v>
      </c>
      <c r="N26" s="44" t="s">
        <v>23</v>
      </c>
      <c r="O26" s="45" t="s">
        <v>23</v>
      </c>
      <c r="P26" s="155">
        <v>0</v>
      </c>
      <c r="Q26" s="155" t="s">
        <v>23</v>
      </c>
      <c r="R26" s="101">
        <f>SUM(R25:R25)</f>
        <v>0</v>
      </c>
      <c r="S26" s="101">
        <f>SUM(S25:S25)</f>
        <v>0</v>
      </c>
      <c r="T26" s="101">
        <f>SUM(T25:T25)</f>
        <v>0</v>
      </c>
    </row>
    <row r="27" spans="1:20" s="169" customFormat="1" ht="15" customHeight="1">
      <c r="A27" s="295" t="s">
        <v>118</v>
      </c>
      <c r="B27" s="295"/>
      <c r="C27" s="295"/>
      <c r="D27" s="156">
        <v>0</v>
      </c>
      <c r="E27" s="156">
        <v>0</v>
      </c>
      <c r="F27" s="101">
        <f>SUM(F26:F26)</f>
        <v>0</v>
      </c>
      <c r="G27" s="101">
        <f>SUM(G26:G26)</f>
        <v>0</v>
      </c>
      <c r="H27" s="101">
        <f>SUM(H26:H26)</f>
        <v>0</v>
      </c>
      <c r="I27" s="101">
        <f t="shared" si="1"/>
        <v>0</v>
      </c>
      <c r="J27" s="101">
        <f>SUM(J26:J26)</f>
        <v>0</v>
      </c>
      <c r="K27" s="101">
        <f>SUM(K26:K26)</f>
        <v>0</v>
      </c>
      <c r="L27" s="101">
        <f>SUM(L26:L26)</f>
        <v>0</v>
      </c>
      <c r="M27" s="101">
        <f>SUM(M26:M26)</f>
        <v>0</v>
      </c>
      <c r="N27" s="44" t="s">
        <v>23</v>
      </c>
      <c r="O27" s="45" t="s">
        <v>23</v>
      </c>
      <c r="P27" s="45">
        <v>0</v>
      </c>
      <c r="Q27" s="155" t="s">
        <v>23</v>
      </c>
      <c r="R27" s="101">
        <f>SUM(R26:R26)</f>
        <v>0</v>
      </c>
      <c r="S27" s="101">
        <f>SUM(S26:S26)</f>
        <v>0</v>
      </c>
      <c r="T27" s="101">
        <f>SUM(T26:T26)</f>
        <v>0</v>
      </c>
    </row>
    <row r="28" spans="1:20" s="99" customFormat="1" ht="13.5" customHeight="1">
      <c r="A28" s="17" t="s">
        <v>70</v>
      </c>
      <c r="B28" s="233" t="s">
        <v>119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5"/>
    </row>
    <row r="29" spans="1:20" s="99" customFormat="1" ht="13.5" customHeight="1">
      <c r="A29" s="27" t="s">
        <v>192</v>
      </c>
      <c r="B29" s="200" t="s">
        <v>199</v>
      </c>
      <c r="C29" s="196" t="s">
        <v>66</v>
      </c>
      <c r="D29" s="94">
        <v>288</v>
      </c>
      <c r="E29" s="161">
        <f>D29</f>
        <v>288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42">
        <v>288</v>
      </c>
      <c r="L29" s="127">
        <v>0</v>
      </c>
      <c r="M29" s="42">
        <f>E29</f>
        <v>288</v>
      </c>
      <c r="N29" s="44" t="s">
        <v>23</v>
      </c>
      <c r="O29" s="45" t="s">
        <v>23</v>
      </c>
      <c r="P29" s="45">
        <f>ROUND(D29/T29*12,0)</f>
        <v>18</v>
      </c>
      <c r="Q29" s="197" t="s">
        <v>23</v>
      </c>
      <c r="R29" s="42">
        <v>76.453</v>
      </c>
      <c r="S29" s="196"/>
      <c r="T29" s="42">
        <v>192.33</v>
      </c>
    </row>
    <row r="30" spans="1:20" s="99" customFormat="1" ht="33" customHeight="1">
      <c r="A30" s="27" t="s">
        <v>204</v>
      </c>
      <c r="B30" s="29" t="s">
        <v>203</v>
      </c>
      <c r="C30" s="196" t="s">
        <v>183</v>
      </c>
      <c r="D30" s="94">
        <v>101.876</v>
      </c>
      <c r="E30" s="161">
        <f>D30</f>
        <v>101.876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50">
        <v>101.88</v>
      </c>
      <c r="L30" s="127">
        <v>0</v>
      </c>
      <c r="M30" s="42">
        <f>E30</f>
        <v>101.876</v>
      </c>
      <c r="N30" s="44" t="s">
        <v>23</v>
      </c>
      <c r="O30" s="45" t="s">
        <v>23</v>
      </c>
      <c r="P30" s="45">
        <f>ROUND(D30/T30*12,0)</f>
        <v>11</v>
      </c>
      <c r="Q30" s="197" t="s">
        <v>23</v>
      </c>
      <c r="R30" s="42">
        <v>41.939</v>
      </c>
      <c r="S30" s="199">
        <v>0</v>
      </c>
      <c r="T30" s="42">
        <v>108.19</v>
      </c>
    </row>
    <row r="31" spans="1:20" s="169" customFormat="1" ht="15.75" customHeight="1">
      <c r="A31" s="230" t="s">
        <v>120</v>
      </c>
      <c r="B31" s="231"/>
      <c r="C31" s="232"/>
      <c r="D31" s="160">
        <f>D29+D30</f>
        <v>389.876</v>
      </c>
      <c r="E31" s="160">
        <f>E29+E30</f>
        <v>389.876</v>
      </c>
      <c r="F31" s="101">
        <f>SUM(F29:F30)</f>
        <v>0</v>
      </c>
      <c r="G31" s="101">
        <f>SUM(G29:G30)</f>
        <v>0</v>
      </c>
      <c r="H31" s="101">
        <f>SUM(H29:H30)</f>
        <v>0</v>
      </c>
      <c r="I31" s="101">
        <f>SUM(I29:I30)</f>
        <v>0</v>
      </c>
      <c r="J31" s="101">
        <f>SUM(J29:J30)</f>
        <v>0</v>
      </c>
      <c r="K31" s="50">
        <f>SUM(K29:K30)</f>
        <v>389.88</v>
      </c>
      <c r="L31" s="222">
        <f>L29+L30</f>
        <v>0</v>
      </c>
      <c r="M31" s="160">
        <f>M29+M30</f>
        <v>389.876</v>
      </c>
      <c r="N31" s="44" t="s">
        <v>23</v>
      </c>
      <c r="O31" s="45" t="s">
        <v>23</v>
      </c>
      <c r="P31" s="45">
        <f>ROUND(D31/T31*12,0)</f>
        <v>16</v>
      </c>
      <c r="Q31" s="155" t="s">
        <v>23</v>
      </c>
      <c r="R31" s="50">
        <f>SUM(R29:R30)</f>
        <v>118.392</v>
      </c>
      <c r="S31" s="101">
        <f>SUM(S30:S30)</f>
        <v>0</v>
      </c>
      <c r="T31" s="50">
        <f>T29+T30</f>
        <v>300.52</v>
      </c>
    </row>
    <row r="32" spans="1:20" s="99" customFormat="1" ht="15.75">
      <c r="A32" s="17" t="s">
        <v>71</v>
      </c>
      <c r="B32" s="233" t="s">
        <v>145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5"/>
    </row>
    <row r="33" spans="1:20" s="81" customFormat="1" ht="15.75">
      <c r="A33" s="83"/>
      <c r="B33" s="156"/>
      <c r="C33" s="156"/>
      <c r="D33" s="156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156">
        <v>0</v>
      </c>
      <c r="L33" s="127">
        <f>D33</f>
        <v>0</v>
      </c>
      <c r="M33" s="127">
        <f>E33</f>
        <v>0</v>
      </c>
      <c r="N33" s="44" t="s">
        <v>23</v>
      </c>
      <c r="O33" s="45" t="s">
        <v>23</v>
      </c>
      <c r="P33" s="155">
        <v>0</v>
      </c>
      <c r="Q33" s="155" t="s">
        <v>23</v>
      </c>
      <c r="R33" s="155">
        <v>0</v>
      </c>
      <c r="S33" s="155">
        <v>0</v>
      </c>
      <c r="T33" s="155">
        <v>0</v>
      </c>
    </row>
    <row r="34" spans="1:20" s="82" customFormat="1" ht="15.75">
      <c r="A34" s="295" t="s">
        <v>122</v>
      </c>
      <c r="B34" s="295"/>
      <c r="C34" s="295"/>
      <c r="D34" s="156">
        <v>0</v>
      </c>
      <c r="E34" s="156">
        <v>0</v>
      </c>
      <c r="F34" s="101">
        <f>SUM(F33:F33)</f>
        <v>0</v>
      </c>
      <c r="G34" s="101">
        <f>SUM(G33:G33)</f>
        <v>0</v>
      </c>
      <c r="H34" s="101">
        <f>SUM(H33:H33)</f>
        <v>0</v>
      </c>
      <c r="I34" s="101">
        <f>SUM(I33:I33)</f>
        <v>0</v>
      </c>
      <c r="J34" s="101">
        <f>SUM(J33:J33)</f>
        <v>0</v>
      </c>
      <c r="K34" s="101">
        <f>SUM(K33:K33)</f>
        <v>0</v>
      </c>
      <c r="L34" s="101">
        <f>SUM(L33:L33)</f>
        <v>0</v>
      </c>
      <c r="M34" s="101">
        <f>SUM(M33:M33)</f>
        <v>0</v>
      </c>
      <c r="N34" s="44" t="s">
        <v>23</v>
      </c>
      <c r="O34" s="45" t="s">
        <v>23</v>
      </c>
      <c r="P34" s="45">
        <v>0</v>
      </c>
      <c r="Q34" s="155" t="s">
        <v>23</v>
      </c>
      <c r="R34" s="101">
        <f>SUM(R33:R33)</f>
        <v>0</v>
      </c>
      <c r="S34" s="101">
        <f>SUM(S33:S33)</f>
        <v>0</v>
      </c>
      <c r="T34" s="101">
        <f>SUM(T33:T33)</f>
        <v>0</v>
      </c>
    </row>
    <row r="35" spans="1:20" s="81" customFormat="1" ht="13.5" customHeight="1">
      <c r="A35" s="17" t="s">
        <v>72</v>
      </c>
      <c r="B35" s="242" t="s">
        <v>123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</row>
    <row r="36" spans="1:20" s="81" customFormat="1" ht="14.25" customHeight="1">
      <c r="A36" s="154"/>
      <c r="B36" s="156"/>
      <c r="C36" s="156"/>
      <c r="D36" s="154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154">
        <v>0</v>
      </c>
      <c r="L36" s="127">
        <f>D36</f>
        <v>0</v>
      </c>
      <c r="M36" s="127">
        <f>E36</f>
        <v>0</v>
      </c>
      <c r="N36" s="44" t="s">
        <v>23</v>
      </c>
      <c r="O36" s="45" t="s">
        <v>23</v>
      </c>
      <c r="P36" s="155">
        <v>0</v>
      </c>
      <c r="Q36" s="155" t="s">
        <v>23</v>
      </c>
      <c r="R36" s="155">
        <v>0</v>
      </c>
      <c r="S36" s="155">
        <v>0</v>
      </c>
      <c r="T36" s="155">
        <v>0</v>
      </c>
    </row>
    <row r="37" spans="1:20" s="82" customFormat="1" ht="18" customHeight="1">
      <c r="A37" s="296" t="s">
        <v>124</v>
      </c>
      <c r="B37" s="231"/>
      <c r="C37" s="232"/>
      <c r="D37" s="156">
        <v>0</v>
      </c>
      <c r="E37" s="156">
        <v>0</v>
      </c>
      <c r="F37" s="101">
        <f>SUM(F36:F36)</f>
        <v>0</v>
      </c>
      <c r="G37" s="101">
        <f>SUM(G36:G36)</f>
        <v>0</v>
      </c>
      <c r="H37" s="101">
        <f>SUM(H36:H36)</f>
        <v>0</v>
      </c>
      <c r="I37" s="101">
        <f>SUM(I36:I36)</f>
        <v>0</v>
      </c>
      <c r="J37" s="101">
        <f>SUM(J36:J36)</f>
        <v>0</v>
      </c>
      <c r="K37" s="101">
        <f>SUM(K36:K36)</f>
        <v>0</v>
      </c>
      <c r="L37" s="101">
        <f>SUM(L36:L36)</f>
        <v>0</v>
      </c>
      <c r="M37" s="101">
        <f>SUM(M36:M36)</f>
        <v>0</v>
      </c>
      <c r="N37" s="44" t="s">
        <v>23</v>
      </c>
      <c r="O37" s="45" t="s">
        <v>23</v>
      </c>
      <c r="P37" s="45">
        <v>0</v>
      </c>
      <c r="Q37" s="155" t="s">
        <v>23</v>
      </c>
      <c r="R37" s="101">
        <f>SUM(R36:R36)</f>
        <v>0</v>
      </c>
      <c r="S37" s="101">
        <f>SUM(S36:S36)</f>
        <v>0</v>
      </c>
      <c r="T37" s="101">
        <f>SUM(T36:T36)</f>
        <v>0</v>
      </c>
    </row>
    <row r="38" spans="1:20" s="99" customFormat="1" ht="15.75" customHeight="1">
      <c r="A38" s="83" t="s">
        <v>146</v>
      </c>
      <c r="B38" s="233" t="s">
        <v>99</v>
      </c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5"/>
    </row>
    <row r="39" spans="1:20" s="99" customFormat="1" ht="15.75">
      <c r="A39" s="83"/>
      <c r="B39" s="156"/>
      <c r="C39" s="156"/>
      <c r="D39" s="156">
        <v>0</v>
      </c>
      <c r="E39" s="43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27">
        <f>D39</f>
        <v>0</v>
      </c>
      <c r="M39" s="127">
        <f>E39</f>
        <v>0</v>
      </c>
      <c r="N39" s="44" t="s">
        <v>23</v>
      </c>
      <c r="O39" s="45" t="s">
        <v>23</v>
      </c>
      <c r="P39" s="155">
        <v>0</v>
      </c>
      <c r="Q39" s="155" t="s">
        <v>23</v>
      </c>
      <c r="R39" s="155">
        <v>0</v>
      </c>
      <c r="S39" s="155">
        <v>0</v>
      </c>
      <c r="T39" s="155">
        <v>0</v>
      </c>
    </row>
    <row r="40" spans="1:20" s="169" customFormat="1" ht="18.75" customHeight="1">
      <c r="A40" s="230" t="s">
        <v>77</v>
      </c>
      <c r="B40" s="231"/>
      <c r="C40" s="232"/>
      <c r="D40" s="156">
        <v>0</v>
      </c>
      <c r="E40" s="156">
        <v>0</v>
      </c>
      <c r="F40" s="101">
        <f>SUM(F39:F39)</f>
        <v>0</v>
      </c>
      <c r="G40" s="101">
        <f>SUM(G39:G39)</f>
        <v>0</v>
      </c>
      <c r="H40" s="101">
        <f>SUM(H39:H39)</f>
        <v>0</v>
      </c>
      <c r="I40" s="101">
        <f>SUM(I39:I39)</f>
        <v>0</v>
      </c>
      <c r="J40" s="101">
        <f>SUM(J39:J39)</f>
        <v>0</v>
      </c>
      <c r="K40" s="101">
        <f>SUM(K39:K39)</f>
        <v>0</v>
      </c>
      <c r="L40" s="101">
        <f>SUM(L39:L39)</f>
        <v>0</v>
      </c>
      <c r="M40" s="101">
        <f>SUM(M39:M39)</f>
        <v>0</v>
      </c>
      <c r="N40" s="44" t="s">
        <v>23</v>
      </c>
      <c r="O40" s="45" t="s">
        <v>23</v>
      </c>
      <c r="P40" s="45">
        <v>0</v>
      </c>
      <c r="Q40" s="155" t="s">
        <v>23</v>
      </c>
      <c r="R40" s="101">
        <f>SUM(R39:R39)</f>
        <v>0</v>
      </c>
      <c r="S40" s="101">
        <f>SUM(S39:S39)</f>
        <v>0</v>
      </c>
      <c r="T40" s="101">
        <f>SUM(T39:T39)</f>
        <v>0</v>
      </c>
    </row>
    <row r="41" spans="1:20" s="99" customFormat="1" ht="14.25" customHeight="1">
      <c r="A41" s="17" t="s">
        <v>74</v>
      </c>
      <c r="B41" s="233" t="s">
        <v>147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5"/>
    </row>
    <row r="42" spans="1:20" s="99" customFormat="1" ht="14.25" customHeight="1">
      <c r="A42" s="154"/>
      <c r="B42" s="156"/>
      <c r="C42" s="156"/>
      <c r="D42" s="154">
        <v>0</v>
      </c>
      <c r="E42" s="43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27">
        <f>D42</f>
        <v>0</v>
      </c>
      <c r="M42" s="127">
        <f>E42</f>
        <v>0</v>
      </c>
      <c r="N42" s="44" t="s">
        <v>23</v>
      </c>
      <c r="O42" s="45" t="s">
        <v>23</v>
      </c>
      <c r="P42" s="155">
        <v>0</v>
      </c>
      <c r="Q42" s="155" t="s">
        <v>23</v>
      </c>
      <c r="R42" s="155">
        <v>0</v>
      </c>
      <c r="S42" s="155">
        <v>0</v>
      </c>
      <c r="T42" s="155">
        <v>0</v>
      </c>
    </row>
    <row r="43" spans="1:20" s="169" customFormat="1" ht="18.75" customHeight="1">
      <c r="A43" s="230" t="s">
        <v>126</v>
      </c>
      <c r="B43" s="231"/>
      <c r="C43" s="232"/>
      <c r="D43" s="156">
        <v>0</v>
      </c>
      <c r="E43" s="156">
        <v>0</v>
      </c>
      <c r="F43" s="101">
        <f>SUM(F42:F42)</f>
        <v>0</v>
      </c>
      <c r="G43" s="101">
        <f>SUM(G42:G42)</f>
        <v>0</v>
      </c>
      <c r="H43" s="101">
        <f>SUM(H42:H42)</f>
        <v>0</v>
      </c>
      <c r="I43" s="101">
        <f>SUM(I42:I42)</f>
        <v>0</v>
      </c>
      <c r="J43" s="101">
        <f>SUM(J42:J42)</f>
        <v>0</v>
      </c>
      <c r="K43" s="101">
        <f>SUM(K42:K42)</f>
        <v>0</v>
      </c>
      <c r="L43" s="101">
        <f>SUM(L42:L42)</f>
        <v>0</v>
      </c>
      <c r="M43" s="101">
        <f>SUM(M42:M42)</f>
        <v>0</v>
      </c>
      <c r="N43" s="44" t="s">
        <v>23</v>
      </c>
      <c r="O43" s="45" t="s">
        <v>23</v>
      </c>
      <c r="P43" s="45">
        <v>0</v>
      </c>
      <c r="Q43" s="155" t="s">
        <v>23</v>
      </c>
      <c r="R43" s="101">
        <f>SUM(R42:R42)</f>
        <v>0</v>
      </c>
      <c r="S43" s="101">
        <f>SUM(S42:S42)</f>
        <v>0</v>
      </c>
      <c r="T43" s="101">
        <f>SUM(T42:T42)</f>
        <v>0</v>
      </c>
    </row>
    <row r="44" spans="1:82" s="29" customFormat="1" ht="21" customHeight="1">
      <c r="A44" s="286" t="s">
        <v>54</v>
      </c>
      <c r="B44" s="287"/>
      <c r="C44" s="288"/>
      <c r="D44" s="131">
        <f>D19+D24+D27+D31+D34+D37+D40+D43</f>
        <v>35563.85599999999</v>
      </c>
      <c r="E44" s="131">
        <f>E24+E27+E31+E34+E37+E40+E43</f>
        <v>2793.9359999999997</v>
      </c>
      <c r="F44" s="132">
        <f>F24+F27+F31+F34+F37+F40+F43</f>
        <v>0</v>
      </c>
      <c r="G44" s="132">
        <f>G24+G27+G31+G34+G37+G40+G43</f>
        <v>0</v>
      </c>
      <c r="H44" s="132">
        <f>H24+H27+H31+H34+H37+H40+H43</f>
        <v>0</v>
      </c>
      <c r="I44" s="131"/>
      <c r="J44" s="131">
        <f>J19+J24+J27+J31+J34+J37+J40+J43</f>
        <v>32769.92</v>
      </c>
      <c r="K44" s="131">
        <f>K24+K27+K31+K34+K37+K40+K43</f>
        <v>389.88</v>
      </c>
      <c r="L44" s="131">
        <f>L18+L24+L27+L31+L34+L37+L40+L43</f>
        <v>35173.979999999996</v>
      </c>
      <c r="M44" s="131">
        <f>M19+M24+M27+M31+M34+M37+M40+M43</f>
        <v>35563.85599999999</v>
      </c>
      <c r="N44" s="179" t="s">
        <v>23</v>
      </c>
      <c r="O44" s="133" t="s">
        <v>23</v>
      </c>
      <c r="P44" s="133"/>
      <c r="Q44" s="134" t="s">
        <v>23</v>
      </c>
      <c r="R44" s="131">
        <f>R24+R27+R31+R34+R37+R40+R43</f>
        <v>118.392</v>
      </c>
      <c r="S44" s="132">
        <f>S24+S27+S31+S34+S37+S40+S43</f>
        <v>0</v>
      </c>
      <c r="T44" s="131">
        <f>T24+T27+T31+T34+T37+T40+T43</f>
        <v>300.52</v>
      </c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</row>
    <row r="45" spans="1:82" s="180" customFormat="1" ht="21" customHeight="1">
      <c r="A45" s="24" t="s">
        <v>27</v>
      </c>
      <c r="B45" s="289" t="s">
        <v>12</v>
      </c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1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</row>
    <row r="46" spans="1:82" s="180" customFormat="1" ht="20.25" customHeight="1">
      <c r="A46" s="25"/>
      <c r="B46" s="292" t="s">
        <v>206</v>
      </c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4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</row>
    <row r="47" spans="1:82" s="29" customFormat="1" ht="17.25" customHeight="1">
      <c r="A47" s="27" t="s">
        <v>89</v>
      </c>
      <c r="B47" s="238" t="s">
        <v>87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</row>
    <row r="48" spans="1:82" s="29" customFormat="1" ht="30" customHeight="1">
      <c r="A48" s="27" t="s">
        <v>90</v>
      </c>
      <c r="B48" s="97" t="s">
        <v>200</v>
      </c>
      <c r="C48" s="193" t="s">
        <v>88</v>
      </c>
      <c r="D48" s="42">
        <v>25.76</v>
      </c>
      <c r="E48" s="42">
        <f>D48</f>
        <v>25.76</v>
      </c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50">
        <v>25.76</v>
      </c>
      <c r="L48" s="127">
        <v>0</v>
      </c>
      <c r="M48" s="42">
        <f>E48</f>
        <v>25.76</v>
      </c>
      <c r="N48" s="44" t="s">
        <v>23</v>
      </c>
      <c r="O48" s="45" t="s">
        <v>23</v>
      </c>
      <c r="P48" s="155">
        <f>ROUND(D48/T48*12,0)</f>
        <v>34</v>
      </c>
      <c r="Q48" s="157" t="s">
        <v>23</v>
      </c>
      <c r="R48" s="98">
        <v>3.593</v>
      </c>
      <c r="S48" s="157">
        <v>0</v>
      </c>
      <c r="T48" s="98">
        <v>9.039</v>
      </c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</row>
    <row r="49" spans="1:82" s="29" customFormat="1" ht="40.5" customHeight="1">
      <c r="A49" s="27" t="s">
        <v>91</v>
      </c>
      <c r="B49" s="97" t="s">
        <v>182</v>
      </c>
      <c r="C49" s="155" t="s">
        <v>183</v>
      </c>
      <c r="D49" s="158">
        <v>25.08</v>
      </c>
      <c r="E49" s="42">
        <f>D49</f>
        <v>25.08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50">
        <v>25.08</v>
      </c>
      <c r="L49" s="127">
        <v>0</v>
      </c>
      <c r="M49" s="42">
        <f>E49</f>
        <v>25.08</v>
      </c>
      <c r="N49" s="44" t="s">
        <v>23</v>
      </c>
      <c r="O49" s="45" t="s">
        <v>23</v>
      </c>
      <c r="P49" s="155">
        <v>0</v>
      </c>
      <c r="Q49" s="157" t="s">
        <v>23</v>
      </c>
      <c r="R49" s="157">
        <v>0</v>
      </c>
      <c r="S49" s="157">
        <v>0</v>
      </c>
      <c r="T49" s="157">
        <v>0</v>
      </c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</row>
    <row r="50" spans="1:82" s="29" customFormat="1" ht="36" customHeight="1">
      <c r="A50" s="27" t="s">
        <v>185</v>
      </c>
      <c r="B50" s="40" t="s">
        <v>212</v>
      </c>
      <c r="C50" s="157" t="s">
        <v>184</v>
      </c>
      <c r="D50" s="100">
        <v>760</v>
      </c>
      <c r="E50" s="42">
        <f>D50</f>
        <v>760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50">
        <v>760</v>
      </c>
      <c r="L50" s="127">
        <v>0</v>
      </c>
      <c r="M50" s="42">
        <f>E50</f>
        <v>760</v>
      </c>
      <c r="N50" s="44" t="s">
        <v>23</v>
      </c>
      <c r="O50" s="45" t="s">
        <v>23</v>
      </c>
      <c r="P50" s="155">
        <v>0</v>
      </c>
      <c r="Q50" s="157" t="s">
        <v>23</v>
      </c>
      <c r="R50" s="157">
        <v>0</v>
      </c>
      <c r="S50" s="157">
        <v>0</v>
      </c>
      <c r="T50" s="157">
        <v>0</v>
      </c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</row>
    <row r="51" spans="1:82" s="29" customFormat="1" ht="36" customHeight="1">
      <c r="A51" s="27" t="s">
        <v>195</v>
      </c>
      <c r="B51" s="97" t="s">
        <v>201</v>
      </c>
      <c r="C51" s="193" t="s">
        <v>66</v>
      </c>
      <c r="D51" s="158">
        <v>46.96</v>
      </c>
      <c r="E51" s="42">
        <f>D51</f>
        <v>46.96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50">
        <v>46.96</v>
      </c>
      <c r="L51" s="127">
        <v>0</v>
      </c>
      <c r="M51" s="42">
        <f>E51</f>
        <v>46.96</v>
      </c>
      <c r="N51" s="44" t="s">
        <v>23</v>
      </c>
      <c r="O51" s="45" t="s">
        <v>23</v>
      </c>
      <c r="P51" s="193">
        <f>ROUND(D51/T51*12,0)</f>
        <v>55</v>
      </c>
      <c r="Q51" s="194" t="s">
        <v>23</v>
      </c>
      <c r="R51" s="98">
        <v>4.077</v>
      </c>
      <c r="S51" s="194">
        <v>0</v>
      </c>
      <c r="T51" s="98">
        <v>10.256</v>
      </c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</row>
    <row r="52" spans="1:82" s="29" customFormat="1" ht="36" customHeight="1">
      <c r="A52" s="27" t="s">
        <v>196</v>
      </c>
      <c r="B52" s="97" t="s">
        <v>194</v>
      </c>
      <c r="C52" s="193" t="s">
        <v>66</v>
      </c>
      <c r="D52" s="158">
        <v>26.92</v>
      </c>
      <c r="E52" s="42">
        <f>D52</f>
        <v>26.92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50">
        <v>26.92</v>
      </c>
      <c r="L52" s="127">
        <v>0</v>
      </c>
      <c r="M52" s="42">
        <f>E52</f>
        <v>26.92</v>
      </c>
      <c r="N52" s="44" t="s">
        <v>23</v>
      </c>
      <c r="O52" s="45" t="s">
        <v>23</v>
      </c>
      <c r="P52" s="193">
        <v>0</v>
      </c>
      <c r="Q52" s="194" t="s">
        <v>23</v>
      </c>
      <c r="R52" s="194">
        <v>0</v>
      </c>
      <c r="S52" s="194">
        <v>0</v>
      </c>
      <c r="T52" s="194">
        <v>0</v>
      </c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</row>
    <row r="53" spans="1:82" s="29" customFormat="1" ht="18.75" customHeight="1">
      <c r="A53" s="225" t="s">
        <v>95</v>
      </c>
      <c r="B53" s="226"/>
      <c r="C53" s="227"/>
      <c r="D53" s="50">
        <f aca="true" t="shared" si="2" ref="D53:M53">SUM(D48:D52)</f>
        <v>884.72</v>
      </c>
      <c r="E53" s="50">
        <f t="shared" si="2"/>
        <v>884.72</v>
      </c>
      <c r="F53" s="101">
        <f t="shared" si="2"/>
        <v>0</v>
      </c>
      <c r="G53" s="101">
        <f t="shared" si="2"/>
        <v>0</v>
      </c>
      <c r="H53" s="101">
        <f t="shared" si="2"/>
        <v>0</v>
      </c>
      <c r="I53" s="101">
        <f t="shared" si="2"/>
        <v>0</v>
      </c>
      <c r="J53" s="101">
        <f t="shared" si="2"/>
        <v>0</v>
      </c>
      <c r="K53" s="50">
        <f t="shared" si="2"/>
        <v>884.72</v>
      </c>
      <c r="L53" s="101">
        <f t="shared" si="2"/>
        <v>0</v>
      </c>
      <c r="M53" s="50">
        <f t="shared" si="2"/>
        <v>884.72</v>
      </c>
      <c r="N53" s="44" t="s">
        <v>23</v>
      </c>
      <c r="O53" s="45" t="s">
        <v>23</v>
      </c>
      <c r="P53" s="45"/>
      <c r="Q53" s="194" t="s">
        <v>23</v>
      </c>
      <c r="R53" s="50">
        <f>SUM(R48:R52)</f>
        <v>7.67</v>
      </c>
      <c r="S53" s="101">
        <f>SUM(S48:S49)</f>
        <v>0</v>
      </c>
      <c r="T53" s="50">
        <f>SUM(T48:T52)</f>
        <v>19.295</v>
      </c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</row>
    <row r="54" spans="1:82" s="29" customFormat="1" ht="19.5" customHeight="1">
      <c r="A54" s="27" t="s">
        <v>92</v>
      </c>
      <c r="B54" s="246" t="s">
        <v>26</v>
      </c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</row>
    <row r="55" spans="1:82" s="29" customFormat="1" ht="27.75" customHeight="1">
      <c r="A55" s="27" t="s">
        <v>93</v>
      </c>
      <c r="B55" s="223" t="s">
        <v>187</v>
      </c>
      <c r="C55" s="127" t="s">
        <v>97</v>
      </c>
      <c r="D55" s="42">
        <v>283.76</v>
      </c>
      <c r="E55" s="42">
        <f>D55</f>
        <v>283.76</v>
      </c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42">
        <f>D55</f>
        <v>283.76</v>
      </c>
      <c r="M55" s="42">
        <f>E55</f>
        <v>283.76</v>
      </c>
      <c r="N55" s="127" t="s">
        <v>23</v>
      </c>
      <c r="O55" s="101" t="s">
        <v>23</v>
      </c>
      <c r="P55" s="127">
        <v>0</v>
      </c>
      <c r="Q55" s="130" t="s">
        <v>23</v>
      </c>
      <c r="R55" s="127">
        <v>0</v>
      </c>
      <c r="S55" s="127">
        <v>0</v>
      </c>
      <c r="T55" s="127">
        <v>0</v>
      </c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</row>
    <row r="56" spans="1:82" s="29" customFormat="1" ht="88.5" customHeight="1" hidden="1">
      <c r="A56" s="27"/>
      <c r="B56" s="97"/>
      <c r="C56" s="157"/>
      <c r="D56" s="41"/>
      <c r="E56" s="42"/>
      <c r="F56" s="50" t="s">
        <v>23</v>
      </c>
      <c r="G56" s="50" t="s">
        <v>23</v>
      </c>
      <c r="H56" s="50" t="s">
        <v>23</v>
      </c>
      <c r="I56" s="50" t="s">
        <v>23</v>
      </c>
      <c r="J56" s="50" t="s">
        <v>23</v>
      </c>
      <c r="K56" s="50" t="s">
        <v>23</v>
      </c>
      <c r="L56" s="42">
        <f>D56</f>
        <v>0</v>
      </c>
      <c r="M56" s="42">
        <f>E56</f>
        <v>0</v>
      </c>
      <c r="N56" s="44" t="s">
        <v>23</v>
      </c>
      <c r="O56" s="45" t="s">
        <v>23</v>
      </c>
      <c r="P56" s="44" t="s">
        <v>23</v>
      </c>
      <c r="Q56" s="45" t="s">
        <v>23</v>
      </c>
      <c r="R56" s="127" t="s">
        <v>23</v>
      </c>
      <c r="S56" s="101" t="s">
        <v>23</v>
      </c>
      <c r="T56" s="127">
        <v>0</v>
      </c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</row>
    <row r="57" spans="1:82" s="29" customFormat="1" ht="46.5" customHeight="1" hidden="1">
      <c r="A57" s="27"/>
      <c r="B57" s="128"/>
      <c r="C57" s="155"/>
      <c r="D57" s="155"/>
      <c r="E57" s="155"/>
      <c r="F57" s="50"/>
      <c r="G57" s="50"/>
      <c r="H57" s="50"/>
      <c r="I57" s="50"/>
      <c r="J57" s="50"/>
      <c r="K57" s="50"/>
      <c r="L57" s="42">
        <f>D57</f>
        <v>0</v>
      </c>
      <c r="M57" s="42">
        <f>E57</f>
        <v>0</v>
      </c>
      <c r="N57" s="44"/>
      <c r="O57" s="45"/>
      <c r="P57" s="44"/>
      <c r="Q57" s="45"/>
      <c r="R57" s="127"/>
      <c r="S57" s="101"/>
      <c r="T57" s="127">
        <v>0</v>
      </c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</row>
    <row r="58" spans="1:82" s="29" customFormat="1" ht="39.75" customHeight="1" hidden="1">
      <c r="A58" s="27"/>
      <c r="B58" s="128"/>
      <c r="C58" s="155"/>
      <c r="D58" s="155"/>
      <c r="E58" s="42"/>
      <c r="F58" s="50" t="s">
        <v>23</v>
      </c>
      <c r="G58" s="50" t="s">
        <v>23</v>
      </c>
      <c r="H58" s="50" t="s">
        <v>23</v>
      </c>
      <c r="I58" s="50" t="s">
        <v>23</v>
      </c>
      <c r="J58" s="50" t="s">
        <v>23</v>
      </c>
      <c r="K58" s="50" t="s">
        <v>23</v>
      </c>
      <c r="L58" s="42">
        <f>D58</f>
        <v>0</v>
      </c>
      <c r="M58" s="42">
        <f>E58</f>
        <v>0</v>
      </c>
      <c r="N58" s="44" t="s">
        <v>23</v>
      </c>
      <c r="O58" s="45" t="s">
        <v>23</v>
      </c>
      <c r="P58" s="44" t="s">
        <v>23</v>
      </c>
      <c r="Q58" s="45" t="s">
        <v>23</v>
      </c>
      <c r="R58" s="127" t="s">
        <v>23</v>
      </c>
      <c r="S58" s="101" t="s">
        <v>23</v>
      </c>
      <c r="T58" s="127">
        <v>0</v>
      </c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</row>
    <row r="59" spans="1:82" s="29" customFormat="1" ht="16.5" customHeight="1">
      <c r="A59" s="240" t="s">
        <v>98</v>
      </c>
      <c r="B59" s="241"/>
      <c r="C59" s="241"/>
      <c r="D59" s="50">
        <f>SUM(D55:D58)</f>
        <v>283.76</v>
      </c>
      <c r="E59" s="50">
        <f>SUM(E55:E58)</f>
        <v>283.76</v>
      </c>
      <c r="F59" s="101">
        <f>SUM(F55:F58)</f>
        <v>0</v>
      </c>
      <c r="G59" s="101">
        <f>SUM(G55:G58)</f>
        <v>0</v>
      </c>
      <c r="H59" s="101">
        <f>SUM(H55:H58)</f>
        <v>0</v>
      </c>
      <c r="I59" s="101">
        <f>SUM(I55:I58)</f>
        <v>0</v>
      </c>
      <c r="J59" s="101">
        <f>SUM(J55:J58)</f>
        <v>0</v>
      </c>
      <c r="K59" s="101">
        <f>SUM(K55:K58)</f>
        <v>0</v>
      </c>
      <c r="L59" s="50">
        <f>SUM(L55:L58)</f>
        <v>283.76</v>
      </c>
      <c r="M59" s="50">
        <f>SUM(M55:M58)</f>
        <v>283.76</v>
      </c>
      <c r="N59" s="44" t="s">
        <v>23</v>
      </c>
      <c r="O59" s="45" t="s">
        <v>23</v>
      </c>
      <c r="P59" s="45">
        <v>0</v>
      </c>
      <c r="Q59" s="45" t="s">
        <v>23</v>
      </c>
      <c r="R59" s="101">
        <f>SUM(R55:R58)</f>
        <v>0</v>
      </c>
      <c r="S59" s="101">
        <f>SUM(S55:S58)</f>
        <v>0</v>
      </c>
      <c r="T59" s="101">
        <f>SUM(T55:T58)</f>
        <v>0</v>
      </c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</row>
    <row r="60" spans="1:20" s="99" customFormat="1" ht="15.75">
      <c r="A60" s="17" t="s">
        <v>148</v>
      </c>
      <c r="B60" s="242" t="s">
        <v>145</v>
      </c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</row>
    <row r="61" spans="1:20" s="99" customFormat="1" ht="19.5" customHeight="1">
      <c r="A61" s="83"/>
      <c r="B61" s="156"/>
      <c r="C61" s="156"/>
      <c r="D61" s="156">
        <v>0</v>
      </c>
      <c r="E61" s="43">
        <v>0</v>
      </c>
      <c r="F61" s="101">
        <v>0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27">
        <f>D61</f>
        <v>0</v>
      </c>
      <c r="M61" s="127">
        <f>E61</f>
        <v>0</v>
      </c>
      <c r="N61" s="44" t="s">
        <v>23</v>
      </c>
      <c r="O61" s="45" t="s">
        <v>23</v>
      </c>
      <c r="P61" s="127">
        <v>0</v>
      </c>
      <c r="Q61" s="45" t="s">
        <v>23</v>
      </c>
      <c r="R61" s="127">
        <v>0</v>
      </c>
      <c r="S61" s="155">
        <v>0</v>
      </c>
      <c r="T61" s="155">
        <v>0</v>
      </c>
    </row>
    <row r="62" spans="1:20" s="169" customFormat="1" ht="15.75">
      <c r="A62" s="230" t="s">
        <v>149</v>
      </c>
      <c r="B62" s="231"/>
      <c r="C62" s="232"/>
      <c r="D62" s="156">
        <v>0</v>
      </c>
      <c r="E62" s="156">
        <v>0</v>
      </c>
      <c r="F62" s="101">
        <f>SUM(F61:F61)</f>
        <v>0</v>
      </c>
      <c r="G62" s="101">
        <f>SUM(G61:G61)</f>
        <v>0</v>
      </c>
      <c r="H62" s="101">
        <f>SUM(H61:H61)</f>
        <v>0</v>
      </c>
      <c r="I62" s="101">
        <f>SUM(I61:I61)</f>
        <v>0</v>
      </c>
      <c r="J62" s="101">
        <f>SUM(J61:J61)</f>
        <v>0</v>
      </c>
      <c r="K62" s="101">
        <f>SUM(K61:K61)</f>
        <v>0</v>
      </c>
      <c r="L62" s="101">
        <f>SUM(L61:L61)</f>
        <v>0</v>
      </c>
      <c r="M62" s="101">
        <f>SUM(M61:M61)</f>
        <v>0</v>
      </c>
      <c r="N62" s="44" t="s">
        <v>23</v>
      </c>
      <c r="O62" s="45" t="s">
        <v>23</v>
      </c>
      <c r="P62" s="101">
        <v>0</v>
      </c>
      <c r="Q62" s="45" t="s">
        <v>23</v>
      </c>
      <c r="R62" s="101">
        <f>SUM(R61:R61)</f>
        <v>0</v>
      </c>
      <c r="S62" s="101">
        <f>SUM(S61:S61)</f>
        <v>0</v>
      </c>
      <c r="T62" s="101">
        <v>0</v>
      </c>
    </row>
    <row r="63" spans="1:20" s="99" customFormat="1" ht="15.75" customHeight="1">
      <c r="A63" s="17" t="s">
        <v>132</v>
      </c>
      <c r="B63" s="243" t="s">
        <v>150</v>
      </c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5"/>
    </row>
    <row r="64" spans="1:20" s="99" customFormat="1" ht="15.75" customHeight="1">
      <c r="A64" s="83"/>
      <c r="B64" s="156"/>
      <c r="C64" s="156"/>
      <c r="D64" s="156">
        <v>0</v>
      </c>
      <c r="E64" s="43">
        <v>0</v>
      </c>
      <c r="F64" s="101">
        <v>0</v>
      </c>
      <c r="G64" s="101">
        <v>0</v>
      </c>
      <c r="H64" s="101">
        <v>0</v>
      </c>
      <c r="I64" s="101">
        <v>0</v>
      </c>
      <c r="J64" s="101">
        <v>0</v>
      </c>
      <c r="K64" s="101">
        <v>0</v>
      </c>
      <c r="L64" s="127">
        <f>D64</f>
        <v>0</v>
      </c>
      <c r="M64" s="127">
        <f>E64</f>
        <v>0</v>
      </c>
      <c r="N64" s="44" t="s">
        <v>23</v>
      </c>
      <c r="O64" s="45" t="s">
        <v>23</v>
      </c>
      <c r="P64" s="127">
        <v>0</v>
      </c>
      <c r="Q64" s="45" t="s">
        <v>23</v>
      </c>
      <c r="R64" s="127">
        <v>0</v>
      </c>
      <c r="S64" s="155">
        <v>0</v>
      </c>
      <c r="T64" s="155">
        <v>0</v>
      </c>
    </row>
    <row r="65" spans="1:20" s="169" customFormat="1" ht="15.75" customHeight="1">
      <c r="A65" s="230" t="s">
        <v>133</v>
      </c>
      <c r="B65" s="231"/>
      <c r="C65" s="232"/>
      <c r="D65" s="156">
        <v>0</v>
      </c>
      <c r="E65" s="156">
        <v>0</v>
      </c>
      <c r="F65" s="101">
        <f>SUM(F64:F64)</f>
        <v>0</v>
      </c>
      <c r="G65" s="101">
        <f>SUM(G64:G64)</f>
        <v>0</v>
      </c>
      <c r="H65" s="101">
        <f>SUM(H64:H64)</f>
        <v>0</v>
      </c>
      <c r="I65" s="101">
        <f>SUM(I64:I64)</f>
        <v>0</v>
      </c>
      <c r="J65" s="101">
        <f>SUM(J64:J64)</f>
        <v>0</v>
      </c>
      <c r="K65" s="101">
        <f>SUM(K64:K64)</f>
        <v>0</v>
      </c>
      <c r="L65" s="101">
        <f>SUM(L64:L64)</f>
        <v>0</v>
      </c>
      <c r="M65" s="101">
        <f>SUM(M64:M64)</f>
        <v>0</v>
      </c>
      <c r="N65" s="44" t="s">
        <v>23</v>
      </c>
      <c r="O65" s="45" t="s">
        <v>23</v>
      </c>
      <c r="P65" s="101">
        <v>0</v>
      </c>
      <c r="Q65" s="45" t="s">
        <v>23</v>
      </c>
      <c r="R65" s="101">
        <f>SUM(R64:R64)</f>
        <v>0</v>
      </c>
      <c r="S65" s="101">
        <f>SUM(S64:S64)</f>
        <v>0</v>
      </c>
      <c r="T65" s="101">
        <v>0</v>
      </c>
    </row>
    <row r="66" spans="1:82" s="29" customFormat="1" ht="17.25" customHeight="1">
      <c r="A66" s="27" t="s">
        <v>78</v>
      </c>
      <c r="B66" s="238" t="s">
        <v>99</v>
      </c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</row>
    <row r="67" spans="1:82" s="49" customFormat="1" ht="24.75" customHeight="1" hidden="1">
      <c r="A67" s="27"/>
      <c r="B67" s="40"/>
      <c r="C67" s="155"/>
      <c r="D67" s="41"/>
      <c r="E67" s="42">
        <f>D67</f>
        <v>0</v>
      </c>
      <c r="F67" s="50" t="s">
        <v>23</v>
      </c>
      <c r="G67" s="50" t="s">
        <v>23</v>
      </c>
      <c r="H67" s="50" t="s">
        <v>23</v>
      </c>
      <c r="I67" s="50" t="s">
        <v>23</v>
      </c>
      <c r="J67" s="50" t="s">
        <v>23</v>
      </c>
      <c r="K67" s="50" t="s">
        <v>23</v>
      </c>
      <c r="L67" s="42">
        <f>D67</f>
        <v>0</v>
      </c>
      <c r="M67" s="42">
        <f>E67</f>
        <v>0</v>
      </c>
      <c r="N67" s="44" t="s">
        <v>23</v>
      </c>
      <c r="O67" s="45" t="s">
        <v>23</v>
      </c>
      <c r="P67" s="155" t="e">
        <f>ROUND(D67/T67*12,0)</f>
        <v>#DIV/0!</v>
      </c>
      <c r="Q67" s="155" t="s">
        <v>23</v>
      </c>
      <c r="R67" s="47"/>
      <c r="S67" s="157"/>
      <c r="T67" s="51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</row>
    <row r="68" spans="1:82" s="29" customFormat="1" ht="17.25" customHeight="1">
      <c r="A68" s="27"/>
      <c r="C68" s="155"/>
      <c r="D68" s="155">
        <v>0</v>
      </c>
      <c r="E68" s="127">
        <f>D68</f>
        <v>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27">
        <f>D68</f>
        <v>0</v>
      </c>
      <c r="M68" s="127">
        <f>E68</f>
        <v>0</v>
      </c>
      <c r="N68" s="44" t="s">
        <v>23</v>
      </c>
      <c r="O68" s="45" t="s">
        <v>23</v>
      </c>
      <c r="P68" s="155">
        <v>0</v>
      </c>
      <c r="Q68" s="45" t="s">
        <v>23</v>
      </c>
      <c r="R68" s="127">
        <v>0</v>
      </c>
      <c r="S68" s="155">
        <v>0</v>
      </c>
      <c r="T68" s="155">
        <v>0</v>
      </c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</row>
    <row r="69" spans="1:82" s="29" customFormat="1" ht="21.75" customHeight="1">
      <c r="A69" s="240" t="s">
        <v>81</v>
      </c>
      <c r="B69" s="241"/>
      <c r="C69" s="241"/>
      <c r="D69" s="101">
        <f>SUM(D67:D68)</f>
        <v>0</v>
      </c>
      <c r="E69" s="101">
        <f>SUM(E67:E68)</f>
        <v>0</v>
      </c>
      <c r="F69" s="101">
        <f aca="true" t="shared" si="3" ref="F69:K69">SUM(F67:F68)</f>
        <v>0</v>
      </c>
      <c r="G69" s="101">
        <f t="shared" si="3"/>
        <v>0</v>
      </c>
      <c r="H69" s="101">
        <f t="shared" si="3"/>
        <v>0</v>
      </c>
      <c r="I69" s="101">
        <f t="shared" si="3"/>
        <v>0</v>
      </c>
      <c r="J69" s="101">
        <f t="shared" si="3"/>
        <v>0</v>
      </c>
      <c r="K69" s="101">
        <f t="shared" si="3"/>
        <v>0</v>
      </c>
      <c r="L69" s="101">
        <f>SUM(L67:L68)</f>
        <v>0</v>
      </c>
      <c r="M69" s="101">
        <f>SUM(M67:M68)</f>
        <v>0</v>
      </c>
      <c r="N69" s="44" t="s">
        <v>23</v>
      </c>
      <c r="O69" s="45" t="s">
        <v>23</v>
      </c>
      <c r="P69" s="45">
        <v>0</v>
      </c>
      <c r="Q69" s="45" t="s">
        <v>23</v>
      </c>
      <c r="R69" s="101">
        <f>SUM(R67:R68)</f>
        <v>0</v>
      </c>
      <c r="S69" s="101">
        <f>SUM(S67:S68)</f>
        <v>0</v>
      </c>
      <c r="T69" s="101">
        <f>SUM(T67:T68)</f>
        <v>0</v>
      </c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</row>
    <row r="70" spans="1:20" s="99" customFormat="1" ht="19.5" customHeight="1">
      <c r="A70" s="25" t="s">
        <v>135</v>
      </c>
      <c r="B70" s="233" t="s">
        <v>125</v>
      </c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5"/>
    </row>
    <row r="71" spans="1:20" s="99" customFormat="1" ht="19.5" customHeight="1">
      <c r="A71" s="202" t="s">
        <v>207</v>
      </c>
      <c r="B71" s="97" t="s">
        <v>213</v>
      </c>
      <c r="C71" s="201" t="s">
        <v>66</v>
      </c>
      <c r="D71" s="158">
        <v>10.154</v>
      </c>
      <c r="E71" s="42">
        <f>D71</f>
        <v>10.154</v>
      </c>
      <c r="F71" s="101">
        <v>0</v>
      </c>
      <c r="G71" s="101">
        <v>0</v>
      </c>
      <c r="H71" s="101">
        <v>0</v>
      </c>
      <c r="I71" s="101">
        <v>0</v>
      </c>
      <c r="J71" s="101">
        <v>0</v>
      </c>
      <c r="K71" s="50">
        <v>10.15</v>
      </c>
      <c r="L71" s="127">
        <v>0</v>
      </c>
      <c r="M71" s="42">
        <f>E71</f>
        <v>10.154</v>
      </c>
      <c r="N71" s="44" t="s">
        <v>23</v>
      </c>
      <c r="O71" s="45" t="s">
        <v>23</v>
      </c>
      <c r="P71" s="127">
        <v>0</v>
      </c>
      <c r="Q71" s="45" t="s">
        <v>23</v>
      </c>
      <c r="R71" s="127">
        <v>0</v>
      </c>
      <c r="S71" s="155">
        <v>0</v>
      </c>
      <c r="T71" s="155">
        <v>0</v>
      </c>
    </row>
    <row r="72" spans="1:20" s="99" customFormat="1" ht="19.5" customHeight="1">
      <c r="A72" s="230" t="s">
        <v>136</v>
      </c>
      <c r="B72" s="231"/>
      <c r="C72" s="232"/>
      <c r="D72" s="154">
        <v>10.15</v>
      </c>
      <c r="E72" s="42">
        <f>D72</f>
        <v>10.15</v>
      </c>
      <c r="F72" s="101">
        <f>SUM(F71:F71)</f>
        <v>0</v>
      </c>
      <c r="G72" s="101">
        <f>SUM(G71:G71)</f>
        <v>0</v>
      </c>
      <c r="H72" s="101">
        <f>SUM(H71:H71)</f>
        <v>0</v>
      </c>
      <c r="I72" s="101">
        <f>SUM(I71:I71)</f>
        <v>0</v>
      </c>
      <c r="J72" s="101">
        <f>SUM(J71:J71)</f>
        <v>0</v>
      </c>
      <c r="K72" s="50">
        <v>10.15</v>
      </c>
      <c r="L72" s="127">
        <v>0</v>
      </c>
      <c r="M72" s="50">
        <f>E72</f>
        <v>10.15</v>
      </c>
      <c r="N72" s="44" t="s">
        <v>23</v>
      </c>
      <c r="O72" s="45" t="s">
        <v>23</v>
      </c>
      <c r="P72" s="101">
        <v>0</v>
      </c>
      <c r="Q72" s="45" t="s">
        <v>23</v>
      </c>
      <c r="R72" s="127">
        <v>0</v>
      </c>
      <c r="S72" s="155">
        <v>0</v>
      </c>
      <c r="T72" s="155">
        <v>0</v>
      </c>
    </row>
    <row r="73" spans="1:82" s="29" customFormat="1" ht="23.25" customHeight="1" thickBot="1">
      <c r="A73" s="236" t="s">
        <v>55</v>
      </c>
      <c r="B73" s="236"/>
      <c r="C73" s="236"/>
      <c r="D73" s="162">
        <f>D53+D59+D69+D72</f>
        <v>1178.63</v>
      </c>
      <c r="E73" s="162">
        <f>E53+E59+E69+E72</f>
        <v>1178.63</v>
      </c>
      <c r="F73" s="163">
        <f>F53+F59+F69</f>
        <v>0</v>
      </c>
      <c r="G73" s="163">
        <f>G53+G59+G69</f>
        <v>0</v>
      </c>
      <c r="H73" s="163">
        <f>H53+H59+H69</f>
        <v>0</v>
      </c>
      <c r="I73" s="163">
        <f>I53+I59+I69</f>
        <v>0</v>
      </c>
      <c r="J73" s="163">
        <f>J53+J59+J69</f>
        <v>0</v>
      </c>
      <c r="K73" s="162">
        <f>K53+K59+K69+K72</f>
        <v>894.87</v>
      </c>
      <c r="L73" s="162">
        <f>L53+L59+L69+L72</f>
        <v>283.76</v>
      </c>
      <c r="M73" s="162">
        <f>M53+M59+M69+M72</f>
        <v>1178.63</v>
      </c>
      <c r="N73" s="181" t="s">
        <v>23</v>
      </c>
      <c r="O73" s="167" t="s">
        <v>23</v>
      </c>
      <c r="P73" s="167"/>
      <c r="Q73" s="167" t="s">
        <v>23</v>
      </c>
      <c r="R73" s="162">
        <f>R53+R59+R69</f>
        <v>7.67</v>
      </c>
      <c r="S73" s="163">
        <f>S53+S59+S69</f>
        <v>0</v>
      </c>
      <c r="T73" s="162">
        <f>T53+T59+T69</f>
        <v>19.295</v>
      </c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</row>
    <row r="74" spans="1:82" s="29" customFormat="1" ht="21.75" customHeight="1">
      <c r="A74" s="237" t="s">
        <v>19</v>
      </c>
      <c r="B74" s="237"/>
      <c r="C74" s="237"/>
      <c r="D74" s="165">
        <f aca="true" t="shared" si="4" ref="D74:M74">D44+D73</f>
        <v>36742.48599999999</v>
      </c>
      <c r="E74" s="165">
        <f t="shared" si="4"/>
        <v>3972.566</v>
      </c>
      <c r="F74" s="166">
        <f t="shared" si="4"/>
        <v>0</v>
      </c>
      <c r="G74" s="166">
        <f t="shared" si="4"/>
        <v>0</v>
      </c>
      <c r="H74" s="166">
        <f t="shared" si="4"/>
        <v>0</v>
      </c>
      <c r="I74" s="165">
        <f t="shared" si="4"/>
        <v>0</v>
      </c>
      <c r="J74" s="165">
        <f t="shared" si="4"/>
        <v>32769.92</v>
      </c>
      <c r="K74" s="165">
        <f t="shared" si="4"/>
        <v>1284.75</v>
      </c>
      <c r="L74" s="165">
        <f t="shared" si="4"/>
        <v>35457.74</v>
      </c>
      <c r="M74" s="165">
        <f t="shared" si="4"/>
        <v>36742.48599999999</v>
      </c>
      <c r="N74" s="182" t="s">
        <v>23</v>
      </c>
      <c r="O74" s="168" t="s">
        <v>23</v>
      </c>
      <c r="P74" s="168"/>
      <c r="Q74" s="168" t="s">
        <v>23</v>
      </c>
      <c r="R74" s="165">
        <f>R44+R73</f>
        <v>126.062</v>
      </c>
      <c r="S74" s="166">
        <f>S44+S73</f>
        <v>0</v>
      </c>
      <c r="T74" s="165">
        <f>T44+T73</f>
        <v>319.815</v>
      </c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</row>
    <row r="75" spans="1:20" s="122" customFormat="1" ht="21.75" customHeight="1">
      <c r="A75" s="228" t="s">
        <v>151</v>
      </c>
      <c r="B75" s="228"/>
      <c r="C75" s="228"/>
      <c r="D75" s="228"/>
      <c r="E75" s="228"/>
      <c r="F75" s="228"/>
      <c r="G75" s="228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</row>
    <row r="76" spans="1:20" s="122" customFormat="1" ht="21.75" customHeight="1">
      <c r="A76" s="123" t="s">
        <v>152</v>
      </c>
      <c r="B76" s="124"/>
      <c r="C76" s="124"/>
      <c r="D76" s="124"/>
      <c r="E76" s="124"/>
      <c r="F76" s="124"/>
      <c r="G76" s="125"/>
      <c r="H76" s="125"/>
      <c r="I76" s="125"/>
      <c r="J76" s="125"/>
      <c r="K76" s="124"/>
      <c r="L76" s="124"/>
      <c r="M76" s="126"/>
      <c r="N76" s="126"/>
      <c r="O76" s="124"/>
      <c r="P76" s="124"/>
      <c r="Q76" s="124"/>
      <c r="R76" s="124"/>
      <c r="S76" s="124"/>
      <c r="T76" s="126"/>
    </row>
    <row r="77" spans="1:20" s="122" customFormat="1" ht="21.75" customHeight="1">
      <c r="A77" s="123" t="s">
        <v>153</v>
      </c>
      <c r="B77" s="124"/>
      <c r="C77" s="124"/>
      <c r="D77" s="124"/>
      <c r="E77" s="124"/>
      <c r="F77" s="124"/>
      <c r="G77" s="125"/>
      <c r="H77" s="125"/>
      <c r="T77" s="125"/>
    </row>
    <row r="78" spans="21:82" ht="3.75" customHeight="1"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</row>
    <row r="79" spans="1:82" s="189" customFormat="1" ht="45.75" customHeight="1">
      <c r="A79" s="186"/>
      <c r="B79" s="186"/>
      <c r="C79" s="249" t="s">
        <v>62</v>
      </c>
      <c r="D79" s="249"/>
      <c r="E79" s="249"/>
      <c r="F79" s="249"/>
      <c r="G79" s="249"/>
      <c r="H79" s="249"/>
      <c r="I79" s="187"/>
      <c r="J79" s="187"/>
      <c r="K79" s="187"/>
      <c r="L79" s="187"/>
      <c r="M79" s="249" t="s">
        <v>65</v>
      </c>
      <c r="N79" s="249"/>
      <c r="O79" s="249"/>
      <c r="P79" s="249"/>
      <c r="Q79" s="187"/>
      <c r="R79" s="187"/>
      <c r="S79" s="187"/>
      <c r="T79" s="187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88"/>
      <c r="CC79" s="188"/>
      <c r="CD79" s="188"/>
    </row>
    <row r="80" spans="1:82" s="60" customFormat="1" ht="14.25" customHeight="1">
      <c r="A80" s="6"/>
      <c r="B80" s="6"/>
      <c r="C80" s="64"/>
      <c r="D80" s="64"/>
      <c r="E80" s="64"/>
      <c r="F80" s="64"/>
      <c r="G80" s="64"/>
      <c r="H80" s="64"/>
      <c r="I80" s="33"/>
      <c r="J80" s="33"/>
      <c r="K80" s="33"/>
      <c r="L80" s="33"/>
      <c r="M80" s="64"/>
      <c r="N80" s="64"/>
      <c r="O80" s="64"/>
      <c r="P80" s="64"/>
      <c r="Q80" s="33"/>
      <c r="R80" s="33"/>
      <c r="S80" s="33"/>
      <c r="T80" s="3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</row>
    <row r="81" spans="1:82" s="60" customFormat="1" ht="28.5" customHeight="1">
      <c r="A81" s="6"/>
      <c r="B81" s="6"/>
      <c r="C81" s="248" t="s">
        <v>25</v>
      </c>
      <c r="D81" s="248"/>
      <c r="E81" s="248"/>
      <c r="F81" s="248"/>
      <c r="G81" s="248"/>
      <c r="H81" s="248"/>
      <c r="I81" s="34"/>
      <c r="J81" s="34"/>
      <c r="K81" s="34"/>
      <c r="L81" s="34"/>
      <c r="M81" s="248" t="s">
        <v>63</v>
      </c>
      <c r="N81" s="248"/>
      <c r="O81" s="248"/>
      <c r="P81" s="248"/>
      <c r="Q81" s="33"/>
      <c r="R81" s="33"/>
      <c r="S81" s="33"/>
      <c r="T81" s="3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</row>
    <row r="82" spans="1:82" s="60" customFormat="1" ht="13.5" customHeight="1">
      <c r="A82" s="6"/>
      <c r="B82" s="6"/>
      <c r="C82" s="248"/>
      <c r="D82" s="248"/>
      <c r="E82" s="248"/>
      <c r="F82" s="248"/>
      <c r="G82" s="248"/>
      <c r="H82" s="248"/>
      <c r="I82" s="34"/>
      <c r="J82" s="34"/>
      <c r="K82" s="34"/>
      <c r="L82" s="34"/>
      <c r="M82" s="248"/>
      <c r="N82" s="248"/>
      <c r="O82" s="248"/>
      <c r="P82" s="248"/>
      <c r="Q82" s="33"/>
      <c r="R82" s="33"/>
      <c r="S82" s="33"/>
      <c r="T82" s="3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</row>
    <row r="83" spans="1:82" s="60" customFormat="1" ht="29.25" customHeight="1">
      <c r="A83" s="6"/>
      <c r="B83" s="6"/>
      <c r="C83" s="248" t="s">
        <v>102</v>
      </c>
      <c r="D83" s="248"/>
      <c r="E83" s="248"/>
      <c r="F83" s="248"/>
      <c r="G83" s="248"/>
      <c r="H83" s="248"/>
      <c r="I83" s="34"/>
      <c r="J83" s="34"/>
      <c r="K83" s="34"/>
      <c r="L83" s="34"/>
      <c r="M83" s="248" t="s">
        <v>103</v>
      </c>
      <c r="N83" s="248"/>
      <c r="O83" s="248"/>
      <c r="P83" s="248"/>
      <c r="Q83" s="34"/>
      <c r="R83" s="33"/>
      <c r="S83" s="33"/>
      <c r="T83" s="3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</row>
    <row r="84" spans="3:82" ht="15.75" customHeight="1" hidden="1">
      <c r="C84" s="13"/>
      <c r="D84" s="58"/>
      <c r="E84" s="58"/>
      <c r="F84" s="58"/>
      <c r="G84" s="58"/>
      <c r="H84" s="58"/>
      <c r="I84" s="58"/>
      <c r="J84" s="58"/>
      <c r="K84" s="58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</row>
    <row r="85" spans="3:82" ht="15.75">
      <c r="C85" s="13"/>
      <c r="D85" s="58"/>
      <c r="E85" s="58"/>
      <c r="F85" s="58"/>
      <c r="G85" s="58"/>
      <c r="H85" s="58"/>
      <c r="I85" s="58"/>
      <c r="J85" s="58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</row>
    <row r="86" spans="21:82" ht="15.75"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</row>
    <row r="87" spans="21:82" ht="15.75"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</row>
    <row r="88" spans="21:82" ht="15.75"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</row>
    <row r="89" spans="1:82" ht="15.75">
      <c r="A89" s="14"/>
      <c r="B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</row>
    <row r="90" spans="1:82" ht="15.75">
      <c r="A90" s="14"/>
      <c r="B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</row>
    <row r="91" spans="1:82" ht="15.75">
      <c r="A91" s="14"/>
      <c r="B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</row>
    <row r="92" spans="1:82" ht="15.75">
      <c r="A92" s="14"/>
      <c r="B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</row>
    <row r="93" spans="1:82" ht="15.75">
      <c r="A93" s="14"/>
      <c r="B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</row>
    <row r="94" spans="1:82" ht="15.75">
      <c r="A94" s="14"/>
      <c r="B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</row>
    <row r="95" spans="1:82" ht="15.75">
      <c r="A95" s="14"/>
      <c r="B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</row>
    <row r="96" spans="1:82" ht="15.75">
      <c r="A96" s="14"/>
      <c r="B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</row>
    <row r="97" spans="1:82" ht="15.75">
      <c r="A97" s="14"/>
      <c r="B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</row>
    <row r="98" spans="1:82" ht="15.75">
      <c r="A98" s="14"/>
      <c r="B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</row>
    <row r="99" spans="1:82" ht="15.75">
      <c r="A99" s="14"/>
      <c r="B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</row>
    <row r="100" spans="1:82" ht="15.75">
      <c r="A100" s="14"/>
      <c r="B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</row>
    <row r="101" spans="1:82" ht="15.75">
      <c r="A101" s="14"/>
      <c r="B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</row>
    <row r="102" spans="1:82" ht="15.75">
      <c r="A102" s="14"/>
      <c r="B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</row>
    <row r="103" spans="1:82" ht="15.75">
      <c r="A103" s="14"/>
      <c r="B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</row>
    <row r="104" spans="1:82" ht="15.75">
      <c r="A104" s="14"/>
      <c r="B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</row>
    <row r="105" spans="1:82" ht="15.75">
      <c r="A105" s="14"/>
      <c r="B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</row>
    <row r="106" spans="1:82" ht="15.75">
      <c r="A106" s="14"/>
      <c r="B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</row>
  </sheetData>
  <sheetProtection/>
  <mergeCells count="74">
    <mergeCell ref="A16:T16"/>
    <mergeCell ref="B15:T15"/>
    <mergeCell ref="B20:T20"/>
    <mergeCell ref="B25:T25"/>
    <mergeCell ref="A24:C24"/>
    <mergeCell ref="A17:X17"/>
    <mergeCell ref="A44:C44"/>
    <mergeCell ref="B45:T45"/>
    <mergeCell ref="B47:T47"/>
    <mergeCell ref="B46:T46"/>
    <mergeCell ref="A27:C27"/>
    <mergeCell ref="B28:T28"/>
    <mergeCell ref="A31:C31"/>
    <mergeCell ref="B32:T32"/>
    <mergeCell ref="A34:C34"/>
    <mergeCell ref="B35:T35"/>
    <mergeCell ref="B38:T38"/>
    <mergeCell ref="A37:C37"/>
    <mergeCell ref="A40:C40"/>
    <mergeCell ref="B41:T41"/>
    <mergeCell ref="A43:C43"/>
    <mergeCell ref="A9:T9"/>
    <mergeCell ref="H12:I12"/>
    <mergeCell ref="D11:D13"/>
    <mergeCell ref="E11:J11"/>
    <mergeCell ref="K11:K13"/>
    <mergeCell ref="L11:L13"/>
    <mergeCell ref="M11:M13"/>
    <mergeCell ref="K10:L10"/>
    <mergeCell ref="P10:P13"/>
    <mergeCell ref="Q10:Q13"/>
    <mergeCell ref="M10:O10"/>
    <mergeCell ref="G12:G13"/>
    <mergeCell ref="N11:O12"/>
    <mergeCell ref="R10:R13"/>
    <mergeCell ref="S10:S13"/>
    <mergeCell ref="T10:T13"/>
    <mergeCell ref="A10:A13"/>
    <mergeCell ref="B10:B13"/>
    <mergeCell ref="C10:C13"/>
    <mergeCell ref="D10:J10"/>
    <mergeCell ref="E12:E13"/>
    <mergeCell ref="F12:F13"/>
    <mergeCell ref="J12:J13"/>
    <mergeCell ref="N2:T2"/>
    <mergeCell ref="N1:T1"/>
    <mergeCell ref="B4:E4"/>
    <mergeCell ref="H4:J4"/>
    <mergeCell ref="A8:T8"/>
    <mergeCell ref="M4:S4"/>
    <mergeCell ref="A7:T7"/>
    <mergeCell ref="C82:H82"/>
    <mergeCell ref="M82:P82"/>
    <mergeCell ref="C83:H83"/>
    <mergeCell ref="M83:P83"/>
    <mergeCell ref="C79:H79"/>
    <mergeCell ref="C81:H81"/>
    <mergeCell ref="M79:P79"/>
    <mergeCell ref="M81:P81"/>
    <mergeCell ref="A53:C53"/>
    <mergeCell ref="A75:G75"/>
    <mergeCell ref="I75:T75"/>
    <mergeCell ref="A65:C65"/>
    <mergeCell ref="A72:C72"/>
    <mergeCell ref="B70:T70"/>
    <mergeCell ref="A73:C73"/>
    <mergeCell ref="A74:C74"/>
    <mergeCell ref="B66:T66"/>
    <mergeCell ref="A69:C69"/>
    <mergeCell ref="A62:C62"/>
    <mergeCell ref="B60:T60"/>
    <mergeCell ref="B63:T63"/>
    <mergeCell ref="A59:C59"/>
    <mergeCell ref="B54:T54"/>
  </mergeCells>
  <printOptions horizontalCentered="1"/>
  <pageMargins left="0.1968503937007874" right="0.1968503937007874" top="1.062992125984252" bottom="0.1968503937007874" header="0.11811023622047245" footer="0.1968503937007874"/>
  <pageSetup fitToHeight="30" horizontalDpi="600" verticalDpi="600" orientation="landscape" paperSize="9" scale="50" r:id="rId1"/>
  <rowBreaks count="1" manualBreakCount="1">
    <brk id="4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G109"/>
  <sheetViews>
    <sheetView view="pageBreakPreview" zoomScale="60" zoomScaleNormal="80" zoomScalePageLayoutView="50" workbookViewId="0" topLeftCell="E2">
      <selection activeCell="M4" sqref="M4:S4"/>
    </sheetView>
  </sheetViews>
  <sheetFormatPr defaultColWidth="9.00390625" defaultRowHeight="12.75"/>
  <cols>
    <col min="1" max="1" width="7.625" style="72" customWidth="1"/>
    <col min="2" max="2" width="76.25390625" style="30" customWidth="1"/>
    <col min="3" max="3" width="7.625" style="71" customWidth="1"/>
    <col min="4" max="4" width="11.625" style="71" customWidth="1"/>
    <col min="5" max="5" width="10.125" style="71" customWidth="1"/>
    <col min="6" max="6" width="12.125" style="71" customWidth="1"/>
    <col min="7" max="7" width="13.125" style="71" customWidth="1"/>
    <col min="8" max="8" width="12.25390625" style="71" customWidth="1"/>
    <col min="9" max="9" width="11.75390625" style="71" customWidth="1"/>
    <col min="10" max="10" width="10.75390625" style="71" customWidth="1"/>
    <col min="11" max="11" width="14.75390625" style="71" customWidth="1"/>
    <col min="12" max="12" width="11.00390625" style="71" customWidth="1"/>
    <col min="13" max="13" width="11.25390625" style="71" customWidth="1"/>
    <col min="14" max="15" width="10.625" style="71" customWidth="1"/>
    <col min="16" max="16" width="9.875" style="75" customWidth="1"/>
    <col min="17" max="17" width="9.875" style="71" customWidth="1"/>
    <col min="18" max="18" width="9.125" style="71" customWidth="1"/>
    <col min="19" max="19" width="10.125" style="71" customWidth="1"/>
    <col min="20" max="20" width="10.75390625" style="37" customWidth="1"/>
    <col min="21" max="21" width="7.75390625" style="37" customWidth="1"/>
    <col min="22" max="22" width="9.00390625" style="37" customWidth="1"/>
    <col min="23" max="23" width="8.75390625" style="37" customWidth="1"/>
    <col min="24" max="24" width="9.625" style="37" customWidth="1"/>
    <col min="25" max="25" width="7.875" style="70" customWidth="1"/>
    <col min="26" max="29" width="9.125" style="70" customWidth="1"/>
    <col min="30" max="16384" width="9.125" style="71" customWidth="1"/>
  </cols>
  <sheetData>
    <row r="1" spans="1:20" s="14" customFormat="1" ht="18.75" customHeight="1">
      <c r="A1" s="30"/>
      <c r="B1" s="30"/>
      <c r="D1" s="37"/>
      <c r="E1" s="37"/>
      <c r="F1" s="37"/>
      <c r="G1" s="37"/>
      <c r="H1" s="37"/>
      <c r="I1" s="37"/>
      <c r="J1" s="37"/>
      <c r="L1" s="37"/>
      <c r="M1" s="37"/>
      <c r="N1" s="250" t="s">
        <v>141</v>
      </c>
      <c r="O1" s="250"/>
      <c r="P1" s="250"/>
      <c r="Q1" s="250"/>
      <c r="R1" s="250"/>
      <c r="S1" s="250"/>
      <c r="T1" s="250"/>
    </row>
    <row r="2" spans="1:20" s="14" customFormat="1" ht="51" customHeight="1">
      <c r="A2" s="30"/>
      <c r="B2" s="30"/>
      <c r="D2" s="37"/>
      <c r="E2" s="37"/>
      <c r="F2" s="37"/>
      <c r="G2" s="37"/>
      <c r="H2" s="37"/>
      <c r="I2" s="37"/>
      <c r="J2" s="37"/>
      <c r="L2" s="37"/>
      <c r="M2" s="37"/>
      <c r="N2" s="250" t="s">
        <v>100</v>
      </c>
      <c r="O2" s="250"/>
      <c r="P2" s="250"/>
      <c r="Q2" s="250"/>
      <c r="R2" s="250"/>
      <c r="S2" s="250"/>
      <c r="T2" s="250"/>
    </row>
    <row r="3" spans="1:24" s="14" customFormat="1" ht="29.25" customHeight="1">
      <c r="A3" s="30"/>
      <c r="B3" s="30"/>
      <c r="D3" s="37"/>
      <c r="E3" s="37"/>
      <c r="F3" s="37"/>
      <c r="G3" s="37"/>
      <c r="H3" s="37"/>
      <c r="I3" s="37"/>
      <c r="J3" s="37"/>
      <c r="K3" s="37"/>
      <c r="L3" s="37"/>
      <c r="M3" s="19"/>
      <c r="N3" s="19"/>
      <c r="O3" s="20"/>
      <c r="P3" s="216"/>
      <c r="Q3" s="20"/>
      <c r="R3" s="20"/>
      <c r="S3" s="20"/>
      <c r="T3" s="20"/>
      <c r="U3" s="20"/>
      <c r="V3" s="20"/>
      <c r="W3" s="20"/>
      <c r="X3" s="20"/>
    </row>
    <row r="4" spans="1:24" s="60" customFormat="1" ht="90" customHeight="1">
      <c r="A4" s="6"/>
      <c r="B4" s="251" t="s">
        <v>217</v>
      </c>
      <c r="C4" s="251"/>
      <c r="D4" s="251"/>
      <c r="E4" s="251"/>
      <c r="F4" s="33"/>
      <c r="G4" s="33"/>
      <c r="H4" s="252"/>
      <c r="I4" s="253"/>
      <c r="J4" s="253"/>
      <c r="K4" s="59"/>
      <c r="L4" s="59"/>
      <c r="M4" s="252" t="s">
        <v>218</v>
      </c>
      <c r="N4" s="256"/>
      <c r="O4" s="256"/>
      <c r="P4" s="256"/>
      <c r="Q4" s="256"/>
      <c r="R4" s="256"/>
      <c r="S4" s="256"/>
      <c r="T4" s="36"/>
      <c r="X4" s="36"/>
    </row>
    <row r="5" spans="1:24" s="14" customFormat="1" ht="15" customHeight="1">
      <c r="A5" s="30"/>
      <c r="B5" s="52" t="s">
        <v>60</v>
      </c>
      <c r="C5" s="53"/>
      <c r="D5" s="54"/>
      <c r="E5" s="54"/>
      <c r="F5" s="37"/>
      <c r="G5" s="37"/>
      <c r="H5" s="54"/>
      <c r="I5" s="55"/>
      <c r="J5" s="55"/>
      <c r="K5" s="38"/>
      <c r="L5" s="38"/>
      <c r="M5" s="54"/>
      <c r="N5" s="54"/>
      <c r="O5" s="54"/>
      <c r="P5" s="54"/>
      <c r="Q5" s="54"/>
      <c r="R5" s="54"/>
      <c r="S5" s="39"/>
      <c r="T5" s="54"/>
      <c r="U5" s="54"/>
      <c r="V5" s="54"/>
      <c r="W5" s="39"/>
      <c r="X5" s="39"/>
    </row>
    <row r="6" spans="2:24" ht="7.5" customHeight="1">
      <c r="B6" s="52"/>
      <c r="M6" s="73"/>
      <c r="N6" s="74"/>
      <c r="O6" s="308"/>
      <c r="P6" s="308"/>
      <c r="Q6" s="19"/>
      <c r="R6" s="19"/>
      <c r="S6" s="20"/>
      <c r="T6" s="54"/>
      <c r="U6" s="54"/>
      <c r="V6" s="54"/>
      <c r="W6" s="39"/>
      <c r="X6" s="39"/>
    </row>
    <row r="7" spans="1:29" s="93" customFormat="1" ht="29.25" customHeight="1">
      <c r="A7" s="313" t="s">
        <v>186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92"/>
      <c r="Z7" s="92"/>
      <c r="AA7" s="92"/>
      <c r="AB7" s="92"/>
      <c r="AC7" s="92"/>
    </row>
    <row r="8" spans="1:29" s="93" customFormat="1" ht="29.25" customHeight="1">
      <c r="A8" s="313" t="s">
        <v>24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92"/>
      <c r="Z8" s="92"/>
      <c r="AA8" s="92"/>
      <c r="AB8" s="92"/>
      <c r="AC8" s="92"/>
    </row>
    <row r="9" spans="1:24" ht="24.75" customHeight="1">
      <c r="A9" s="314" t="s">
        <v>104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</row>
    <row r="10" spans="1:25" ht="79.5" customHeight="1">
      <c r="A10" s="276" t="s">
        <v>0</v>
      </c>
      <c r="B10" s="258" t="s">
        <v>1</v>
      </c>
      <c r="C10" s="259" t="s">
        <v>44</v>
      </c>
      <c r="D10" s="276" t="s">
        <v>105</v>
      </c>
      <c r="E10" s="276"/>
      <c r="F10" s="276"/>
      <c r="G10" s="276"/>
      <c r="H10" s="276"/>
      <c r="I10" s="276"/>
      <c r="J10" s="276"/>
      <c r="K10" s="309" t="s">
        <v>106</v>
      </c>
      <c r="L10" s="309" t="s">
        <v>107</v>
      </c>
      <c r="M10" s="276" t="s">
        <v>108</v>
      </c>
      <c r="N10" s="276" t="s">
        <v>109</v>
      </c>
      <c r="O10" s="276"/>
      <c r="P10" s="276" t="s">
        <v>144</v>
      </c>
      <c r="Q10" s="276"/>
      <c r="R10" s="276"/>
      <c r="S10" s="276"/>
      <c r="T10" s="259" t="s">
        <v>53</v>
      </c>
      <c r="U10" s="315" t="s">
        <v>110</v>
      </c>
      <c r="V10" s="315" t="s">
        <v>111</v>
      </c>
      <c r="W10" s="315" t="s">
        <v>112</v>
      </c>
      <c r="X10" s="315" t="s">
        <v>113</v>
      </c>
      <c r="Y10" s="316"/>
    </row>
    <row r="11" spans="1:25" ht="15.75" customHeight="1">
      <c r="A11" s="276"/>
      <c r="B11" s="258"/>
      <c r="C11" s="260"/>
      <c r="D11" s="276" t="s">
        <v>9</v>
      </c>
      <c r="E11" s="242" t="s">
        <v>29</v>
      </c>
      <c r="F11" s="242"/>
      <c r="G11" s="242"/>
      <c r="H11" s="242"/>
      <c r="I11" s="242"/>
      <c r="J11" s="242"/>
      <c r="K11" s="309"/>
      <c r="L11" s="309"/>
      <c r="M11" s="276"/>
      <c r="N11" s="276" t="s">
        <v>114</v>
      </c>
      <c r="O11" s="276" t="s">
        <v>22</v>
      </c>
      <c r="P11" s="276" t="s">
        <v>2</v>
      </c>
      <c r="Q11" s="276" t="s">
        <v>3</v>
      </c>
      <c r="R11" s="276" t="s">
        <v>4</v>
      </c>
      <c r="S11" s="276" t="s">
        <v>5</v>
      </c>
      <c r="T11" s="277"/>
      <c r="U11" s="315"/>
      <c r="V11" s="315"/>
      <c r="W11" s="315"/>
      <c r="X11" s="315"/>
      <c r="Y11" s="316"/>
    </row>
    <row r="12" spans="1:25" ht="18.75" customHeight="1">
      <c r="A12" s="276"/>
      <c r="B12" s="258"/>
      <c r="C12" s="260"/>
      <c r="D12" s="276"/>
      <c r="E12" s="309" t="s">
        <v>115</v>
      </c>
      <c r="F12" s="309" t="s">
        <v>13</v>
      </c>
      <c r="G12" s="317" t="s">
        <v>116</v>
      </c>
      <c r="H12" s="318" t="s">
        <v>49</v>
      </c>
      <c r="I12" s="309" t="s">
        <v>50</v>
      </c>
      <c r="J12" s="309"/>
      <c r="K12" s="309"/>
      <c r="L12" s="309"/>
      <c r="M12" s="276"/>
      <c r="N12" s="276"/>
      <c r="O12" s="276"/>
      <c r="P12" s="276"/>
      <c r="Q12" s="276"/>
      <c r="R12" s="276"/>
      <c r="S12" s="276"/>
      <c r="T12" s="277"/>
      <c r="U12" s="315"/>
      <c r="V12" s="315"/>
      <c r="W12" s="315"/>
      <c r="X12" s="315"/>
      <c r="Y12" s="316"/>
    </row>
    <row r="13" spans="1:25" ht="166.5" customHeight="1">
      <c r="A13" s="276"/>
      <c r="B13" s="258"/>
      <c r="C13" s="261"/>
      <c r="D13" s="276"/>
      <c r="E13" s="309"/>
      <c r="F13" s="309"/>
      <c r="G13" s="317"/>
      <c r="H13" s="318"/>
      <c r="I13" s="77" t="s">
        <v>51</v>
      </c>
      <c r="J13" s="77" t="s">
        <v>17</v>
      </c>
      <c r="K13" s="309"/>
      <c r="L13" s="309"/>
      <c r="M13" s="276"/>
      <c r="N13" s="276"/>
      <c r="O13" s="276"/>
      <c r="P13" s="276"/>
      <c r="Q13" s="276"/>
      <c r="R13" s="276"/>
      <c r="S13" s="276"/>
      <c r="T13" s="278"/>
      <c r="U13" s="315"/>
      <c r="V13" s="315"/>
      <c r="W13" s="315"/>
      <c r="X13" s="315"/>
      <c r="Y13" s="316"/>
    </row>
    <row r="14" spans="1:29" s="75" customFormat="1" ht="21.75" customHeight="1">
      <c r="A14" s="16">
        <v>1</v>
      </c>
      <c r="B14" s="57">
        <v>2</v>
      </c>
      <c r="C14" s="16">
        <v>3</v>
      </c>
      <c r="D14" s="16">
        <v>4</v>
      </c>
      <c r="E14" s="16">
        <v>5</v>
      </c>
      <c r="F14" s="16">
        <v>6</v>
      </c>
      <c r="G14" s="23">
        <v>7</v>
      </c>
      <c r="H14" s="16">
        <v>8</v>
      </c>
      <c r="I14" s="16">
        <v>9</v>
      </c>
      <c r="J14" s="16">
        <v>10</v>
      </c>
      <c r="K14" s="78">
        <v>11</v>
      </c>
      <c r="L14" s="78">
        <v>12</v>
      </c>
      <c r="M14" s="78">
        <v>13</v>
      </c>
      <c r="N14" s="16">
        <v>14</v>
      </c>
      <c r="O14" s="16">
        <v>15</v>
      </c>
      <c r="P14" s="16">
        <v>16</v>
      </c>
      <c r="Q14" s="16">
        <v>17</v>
      </c>
      <c r="R14" s="16">
        <v>18</v>
      </c>
      <c r="S14" s="16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  <c r="Y14" s="79"/>
      <c r="Z14" s="79"/>
      <c r="AA14" s="79"/>
      <c r="AB14" s="79"/>
      <c r="AC14" s="79"/>
    </row>
    <row r="15" spans="1:29" s="99" customFormat="1" ht="22.5" customHeight="1">
      <c r="A15" s="80" t="s">
        <v>28</v>
      </c>
      <c r="B15" s="80"/>
      <c r="C15" s="295" t="s">
        <v>11</v>
      </c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81"/>
      <c r="Z15" s="81"/>
      <c r="AA15" s="81"/>
      <c r="AB15" s="81"/>
      <c r="AC15" s="81"/>
    </row>
    <row r="16" spans="1:29" s="99" customFormat="1" ht="15.75" customHeight="1">
      <c r="A16" s="295" t="s">
        <v>142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82"/>
      <c r="Z16" s="82"/>
      <c r="AA16" s="82"/>
      <c r="AB16" s="81"/>
      <c r="AC16" s="81"/>
    </row>
    <row r="17" spans="1:29" s="99" customFormat="1" ht="21" customHeight="1" hidden="1">
      <c r="A17" s="17" t="s">
        <v>67</v>
      </c>
      <c r="B17" s="83"/>
      <c r="C17" s="310" t="s">
        <v>82</v>
      </c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82"/>
      <c r="Z17" s="82"/>
      <c r="AA17" s="82"/>
      <c r="AB17" s="81"/>
      <c r="AC17" s="81"/>
    </row>
    <row r="18" spans="1:29" s="150" customFormat="1" ht="36" customHeight="1" hidden="1">
      <c r="A18" s="22" t="s">
        <v>83</v>
      </c>
      <c r="B18" s="146"/>
      <c r="C18" s="84"/>
      <c r="D18" s="84"/>
      <c r="E18" s="26">
        <f>D18</f>
        <v>0</v>
      </c>
      <c r="F18" s="84">
        <v>0</v>
      </c>
      <c r="G18" s="84" t="s">
        <v>23</v>
      </c>
      <c r="H18" s="84" t="s">
        <v>23</v>
      </c>
      <c r="I18" s="84" t="s">
        <v>23</v>
      </c>
      <c r="J18" s="84" t="s">
        <v>23</v>
      </c>
      <c r="K18" s="84">
        <v>0</v>
      </c>
      <c r="L18" s="84">
        <v>0</v>
      </c>
      <c r="M18" s="18">
        <f>E18+F18+K18+L18</f>
        <v>0</v>
      </c>
      <c r="N18" s="84" t="s">
        <v>23</v>
      </c>
      <c r="O18" s="18">
        <f>D18</f>
        <v>0</v>
      </c>
      <c r="P18" s="84">
        <v>0</v>
      </c>
      <c r="Q18" s="84">
        <v>0</v>
      </c>
      <c r="R18" s="147">
        <f>E18/2</f>
        <v>0</v>
      </c>
      <c r="S18" s="147">
        <f>R18</f>
        <v>0</v>
      </c>
      <c r="T18" s="145" t="e">
        <f>ROUND(D18/X18*12,0)</f>
        <v>#DIV/0!</v>
      </c>
      <c r="U18" s="145" t="s">
        <v>23</v>
      </c>
      <c r="V18" s="145" t="s">
        <v>23</v>
      </c>
      <c r="W18" s="145"/>
      <c r="X18" s="145"/>
      <c r="Y18" s="148"/>
      <c r="Z18" s="148"/>
      <c r="AA18" s="148"/>
      <c r="AB18" s="149"/>
      <c r="AC18" s="149"/>
    </row>
    <row r="19" spans="1:29" s="99" customFormat="1" ht="34.5" customHeight="1" hidden="1">
      <c r="A19" s="129" t="s">
        <v>84</v>
      </c>
      <c r="B19" s="12"/>
      <c r="C19" s="56"/>
      <c r="D19" s="42"/>
      <c r="E19" s="42">
        <f>D19</f>
        <v>0</v>
      </c>
      <c r="F19" s="46">
        <v>0</v>
      </c>
      <c r="G19" s="46" t="s">
        <v>23</v>
      </c>
      <c r="H19" s="46" t="s">
        <v>23</v>
      </c>
      <c r="I19" s="46" t="s">
        <v>23</v>
      </c>
      <c r="J19" s="46" t="s">
        <v>23</v>
      </c>
      <c r="K19" s="46">
        <v>0</v>
      </c>
      <c r="L19" s="46">
        <v>0</v>
      </c>
      <c r="M19" s="98">
        <f>E19+F19+K19+L19</f>
        <v>0</v>
      </c>
      <c r="N19" s="46" t="s">
        <v>23</v>
      </c>
      <c r="O19" s="98">
        <f>D19</f>
        <v>0</v>
      </c>
      <c r="P19" s="211">
        <v>0</v>
      </c>
      <c r="Q19" s="76">
        <v>0</v>
      </c>
      <c r="R19" s="76">
        <f>E19/2</f>
        <v>0</v>
      </c>
      <c r="S19" s="76">
        <f>R19</f>
        <v>0</v>
      </c>
      <c r="T19" s="136" t="e">
        <f>ROUND(D19/X19*12,0)</f>
        <v>#DIV/0!</v>
      </c>
      <c r="U19" s="56" t="s">
        <v>23</v>
      </c>
      <c r="V19" s="56" t="s">
        <v>23</v>
      </c>
      <c r="W19" s="56"/>
      <c r="X19" s="56"/>
      <c r="Y19" s="69"/>
      <c r="Z19" s="69"/>
      <c r="AA19" s="69"/>
      <c r="AB19" s="81"/>
      <c r="AC19" s="81"/>
    </row>
    <row r="20" spans="1:29" s="99" customFormat="1" ht="21" customHeight="1">
      <c r="A20" s="311" t="s">
        <v>82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69"/>
      <c r="Z20" s="69"/>
      <c r="AA20" s="69"/>
      <c r="AB20" s="81"/>
      <c r="AC20" s="81"/>
    </row>
    <row r="21" spans="1:29" s="99" customFormat="1" ht="34.5" customHeight="1">
      <c r="A21" s="129" t="s">
        <v>209</v>
      </c>
      <c r="B21" s="209" t="s">
        <v>208</v>
      </c>
      <c r="C21" s="159" t="s">
        <v>210</v>
      </c>
      <c r="D21" s="159">
        <v>32769.92</v>
      </c>
      <c r="E21" s="127">
        <v>0</v>
      </c>
      <c r="F21" s="208">
        <v>0</v>
      </c>
      <c r="G21" s="159" t="s">
        <v>23</v>
      </c>
      <c r="H21" s="159">
        <v>32769.92</v>
      </c>
      <c r="I21" s="159" t="s">
        <v>23</v>
      </c>
      <c r="J21" s="159"/>
      <c r="K21" s="208">
        <v>0</v>
      </c>
      <c r="L21" s="208">
        <v>0</v>
      </c>
      <c r="M21" s="130">
        <v>0</v>
      </c>
      <c r="N21" s="159">
        <v>0</v>
      </c>
      <c r="O21" s="98">
        <v>32769.92</v>
      </c>
      <c r="P21" s="211">
        <v>0</v>
      </c>
      <c r="Q21" s="206">
        <v>0</v>
      </c>
      <c r="R21" s="206">
        <v>0</v>
      </c>
      <c r="S21" s="94">
        <v>32769.92</v>
      </c>
      <c r="T21" s="212" t="s">
        <v>23</v>
      </c>
      <c r="U21" s="45" t="s">
        <v>23</v>
      </c>
      <c r="V21" s="207">
        <v>0</v>
      </c>
      <c r="W21" s="207">
        <v>0</v>
      </c>
      <c r="X21" s="207">
        <v>0</v>
      </c>
      <c r="Y21" s="69"/>
      <c r="Z21" s="69"/>
      <c r="AA21" s="69"/>
      <c r="AB21" s="81"/>
      <c r="AC21" s="81"/>
    </row>
    <row r="22" spans="1:29" s="169" customFormat="1" ht="27" customHeight="1">
      <c r="A22" s="240" t="s">
        <v>85</v>
      </c>
      <c r="B22" s="240"/>
      <c r="C22" s="240"/>
      <c r="D22" s="159">
        <v>32769.92</v>
      </c>
      <c r="E22" s="101">
        <f>SUM(E18:E19)</f>
        <v>0</v>
      </c>
      <c r="F22" s="101">
        <f>SUM(F19:F19)</f>
        <v>0</v>
      </c>
      <c r="G22" s="159" t="s">
        <v>23</v>
      </c>
      <c r="H22" s="159">
        <v>32769.92</v>
      </c>
      <c r="I22" s="159" t="s">
        <v>23</v>
      </c>
      <c r="J22" s="159"/>
      <c r="K22" s="101">
        <f>SUM(K19:K19)</f>
        <v>0</v>
      </c>
      <c r="L22" s="101">
        <f>SUM(L19:L19)</f>
        <v>0</v>
      </c>
      <c r="M22" s="101">
        <f>SUM(M18:M19)</f>
        <v>0</v>
      </c>
      <c r="N22" s="159">
        <v>0</v>
      </c>
      <c r="O22" s="50">
        <v>32769.92</v>
      </c>
      <c r="P22" s="101">
        <f>SUM(P19:P19)</f>
        <v>0</v>
      </c>
      <c r="Q22" s="101">
        <f>SUM(Q19:Q19)</f>
        <v>0</v>
      </c>
      <c r="R22" s="101">
        <f>SUM(R18:R19)</f>
        <v>0</v>
      </c>
      <c r="S22" s="160">
        <v>32769.92</v>
      </c>
      <c r="T22" s="45" t="s">
        <v>23</v>
      </c>
      <c r="U22" s="45" t="s">
        <v>23</v>
      </c>
      <c r="V22" s="101">
        <f>SUM(V18:V19)</f>
        <v>0</v>
      </c>
      <c r="W22" s="101">
        <f>SUM(W18:W19)</f>
        <v>0</v>
      </c>
      <c r="X22" s="101">
        <f>SUM(X18:X19)</f>
        <v>0</v>
      </c>
      <c r="Y22" s="69"/>
      <c r="Z22" s="69"/>
      <c r="AA22" s="69"/>
      <c r="AB22" s="82"/>
      <c r="AC22" s="82"/>
    </row>
    <row r="23" spans="1:29" s="99" customFormat="1" ht="18" customHeight="1">
      <c r="A23" s="17" t="s">
        <v>68</v>
      </c>
      <c r="B23" s="83"/>
      <c r="C23" s="310" t="s">
        <v>26</v>
      </c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81"/>
      <c r="Z23" s="81"/>
      <c r="AA23" s="81"/>
      <c r="AB23" s="81"/>
      <c r="AC23" s="81"/>
    </row>
    <row r="24" spans="1:29" s="99" customFormat="1" ht="66.75" customHeight="1">
      <c r="A24" s="27" t="s">
        <v>86</v>
      </c>
      <c r="B24" s="29" t="s">
        <v>197</v>
      </c>
      <c r="C24" s="193" t="s">
        <v>193</v>
      </c>
      <c r="D24" s="42">
        <v>2404.06</v>
      </c>
      <c r="E24" s="42">
        <f>D24</f>
        <v>2404.06</v>
      </c>
      <c r="F24" s="141">
        <v>0</v>
      </c>
      <c r="G24" s="159" t="s">
        <v>23</v>
      </c>
      <c r="H24" s="159" t="s">
        <v>23</v>
      </c>
      <c r="I24" s="159" t="s">
        <v>23</v>
      </c>
      <c r="J24" s="159">
        <v>0</v>
      </c>
      <c r="K24" s="141">
        <v>0</v>
      </c>
      <c r="L24" s="141">
        <v>0</v>
      </c>
      <c r="M24" s="98">
        <f>E24+F24+K24+L24</f>
        <v>2404.06</v>
      </c>
      <c r="N24" s="213">
        <v>0</v>
      </c>
      <c r="O24" s="98">
        <v>2404.06</v>
      </c>
      <c r="P24" s="213">
        <v>428.15</v>
      </c>
      <c r="Q24" s="141">
        <v>716.15</v>
      </c>
      <c r="R24" s="141">
        <v>716.15</v>
      </c>
      <c r="S24" s="98">
        <f>O24-P24-Q24-R24</f>
        <v>543.6099999999998</v>
      </c>
      <c r="T24" s="45" t="s">
        <v>23</v>
      </c>
      <c r="U24" s="157" t="s">
        <v>23</v>
      </c>
      <c r="V24" s="212">
        <v>0</v>
      </c>
      <c r="W24" s="212">
        <v>0</v>
      </c>
      <c r="X24" s="212">
        <v>0</v>
      </c>
      <c r="Y24" s="81"/>
      <c r="Z24" s="81"/>
      <c r="AA24" s="81"/>
      <c r="AB24" s="81"/>
      <c r="AC24" s="81"/>
    </row>
    <row r="25" spans="1:29" s="99" customFormat="1" ht="35.25" customHeight="1" hidden="1">
      <c r="A25" s="17" t="s">
        <v>175</v>
      </c>
      <c r="B25" s="144"/>
      <c r="C25" s="143"/>
      <c r="D25" s="51"/>
      <c r="E25" s="42">
        <f>D25</f>
        <v>0</v>
      </c>
      <c r="F25" s="141">
        <v>0</v>
      </c>
      <c r="G25" s="141"/>
      <c r="H25" s="141"/>
      <c r="I25" s="141"/>
      <c r="J25" s="141"/>
      <c r="K25" s="141">
        <v>0</v>
      </c>
      <c r="L25" s="141">
        <v>0</v>
      </c>
      <c r="M25" s="98">
        <f>E25+F25+K25+L25</f>
        <v>0</v>
      </c>
      <c r="N25" s="141">
        <v>0</v>
      </c>
      <c r="O25" s="98">
        <f>D25</f>
        <v>0</v>
      </c>
      <c r="P25" s="213">
        <v>0</v>
      </c>
      <c r="Q25" s="141">
        <v>0</v>
      </c>
      <c r="R25" s="141">
        <v>0</v>
      </c>
      <c r="S25" s="51"/>
      <c r="T25" s="141">
        <v>0</v>
      </c>
      <c r="U25" s="157"/>
      <c r="V25" s="157">
        <v>0</v>
      </c>
      <c r="W25" s="157">
        <v>0</v>
      </c>
      <c r="X25" s="157">
        <v>0</v>
      </c>
      <c r="Y25" s="81"/>
      <c r="Z25" s="81"/>
      <c r="AA25" s="81"/>
      <c r="AB25" s="81"/>
      <c r="AC25" s="81"/>
    </row>
    <row r="26" spans="1:29" s="99" customFormat="1" ht="47.25" customHeight="1" hidden="1">
      <c r="A26" s="27" t="s">
        <v>176</v>
      </c>
      <c r="B26" s="29"/>
      <c r="C26" s="140"/>
      <c r="D26" s="42"/>
      <c r="E26" s="42">
        <f>D26</f>
        <v>0</v>
      </c>
      <c r="F26" s="46">
        <v>0</v>
      </c>
      <c r="G26" s="46" t="s">
        <v>23</v>
      </c>
      <c r="H26" s="46" t="s">
        <v>23</v>
      </c>
      <c r="I26" s="46" t="s">
        <v>23</v>
      </c>
      <c r="J26" s="46" t="s">
        <v>23</v>
      </c>
      <c r="K26" s="46">
        <v>0</v>
      </c>
      <c r="L26" s="46">
        <v>0</v>
      </c>
      <c r="M26" s="98">
        <f>E26+F26+K26+L26</f>
        <v>0</v>
      </c>
      <c r="N26" s="46">
        <v>0</v>
      </c>
      <c r="O26" s="98">
        <f>D26</f>
        <v>0</v>
      </c>
      <c r="P26" s="94"/>
      <c r="Q26" s="76">
        <v>0</v>
      </c>
      <c r="R26" s="76">
        <v>0</v>
      </c>
      <c r="S26" s="76">
        <v>0</v>
      </c>
      <c r="T26" s="136" t="s">
        <v>23</v>
      </c>
      <c r="U26" s="155" t="s">
        <v>23</v>
      </c>
      <c r="V26" s="155" t="s">
        <v>23</v>
      </c>
      <c r="W26" s="155" t="s">
        <v>23</v>
      </c>
      <c r="X26" s="44" t="s">
        <v>23</v>
      </c>
      <c r="Y26" s="69"/>
      <c r="Z26" s="69"/>
      <c r="AA26" s="69"/>
      <c r="AB26" s="81"/>
      <c r="AC26" s="81"/>
    </row>
    <row r="27" spans="1:29" s="169" customFormat="1" ht="20.25" customHeight="1">
      <c r="A27" s="292" t="s">
        <v>76</v>
      </c>
      <c r="B27" s="293"/>
      <c r="C27" s="294"/>
      <c r="D27" s="50">
        <f>SUM(D24:D26)</f>
        <v>2404.06</v>
      </c>
      <c r="E27" s="50">
        <f>SUM(E24:E26)</f>
        <v>2404.06</v>
      </c>
      <c r="F27" s="101">
        <f>SUM(F26:F26)</f>
        <v>0</v>
      </c>
      <c r="G27" s="159" t="s">
        <v>23</v>
      </c>
      <c r="H27" s="159" t="s">
        <v>23</v>
      </c>
      <c r="I27" s="159" t="s">
        <v>23</v>
      </c>
      <c r="J27" s="159">
        <v>0</v>
      </c>
      <c r="K27" s="101">
        <f>SUM(K26:K26)</f>
        <v>0</v>
      </c>
      <c r="L27" s="101">
        <f>SUM(L26:L26)</f>
        <v>0</v>
      </c>
      <c r="M27" s="50">
        <f>SUM(M24:M26)</f>
        <v>2404.06</v>
      </c>
      <c r="N27" s="159">
        <v>0</v>
      </c>
      <c r="O27" s="205">
        <v>2404.06</v>
      </c>
      <c r="P27" s="50">
        <f>SUM(P24:P26)</f>
        <v>428.15</v>
      </c>
      <c r="Q27" s="50">
        <f>SUM(Q24:Q26)</f>
        <v>716.15</v>
      </c>
      <c r="R27" s="50">
        <f>SUM(R24:R26)</f>
        <v>716.15</v>
      </c>
      <c r="S27" s="50">
        <f>SUM(S24:S26)</f>
        <v>543.6099999999998</v>
      </c>
      <c r="T27" s="45" t="s">
        <v>23</v>
      </c>
      <c r="U27" s="45" t="s">
        <v>23</v>
      </c>
      <c r="V27" s="101">
        <f>SUM(V26:V26)</f>
        <v>0</v>
      </c>
      <c r="W27" s="101">
        <f>SUM(W26:W26)</f>
        <v>0</v>
      </c>
      <c r="X27" s="101">
        <f>SUM(X26:X26)</f>
        <v>0</v>
      </c>
      <c r="Y27" s="69"/>
      <c r="Z27" s="69"/>
      <c r="AA27" s="69"/>
      <c r="AB27" s="82"/>
      <c r="AC27" s="82"/>
    </row>
    <row r="28" spans="1:29" s="99" customFormat="1" ht="17.25" customHeight="1">
      <c r="A28" s="17" t="s">
        <v>154</v>
      </c>
      <c r="B28" s="17"/>
      <c r="C28" s="242" t="s">
        <v>117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81"/>
      <c r="Z28" s="81"/>
      <c r="AA28" s="81"/>
      <c r="AB28" s="81"/>
      <c r="AC28" s="81"/>
    </row>
    <row r="29" spans="1:29" s="99" customFormat="1" ht="12" customHeight="1">
      <c r="A29" s="76"/>
      <c r="B29" s="85"/>
      <c r="C29" s="85"/>
      <c r="D29" s="76">
        <v>0</v>
      </c>
      <c r="E29" s="76">
        <v>0</v>
      </c>
      <c r="F29" s="46">
        <v>0</v>
      </c>
      <c r="G29" s="46" t="s">
        <v>23</v>
      </c>
      <c r="H29" s="46" t="s">
        <v>23</v>
      </c>
      <c r="I29" s="46" t="s">
        <v>23</v>
      </c>
      <c r="J29" s="46">
        <v>0</v>
      </c>
      <c r="K29" s="46">
        <v>0</v>
      </c>
      <c r="L29" s="46">
        <v>0</v>
      </c>
      <c r="M29" s="130">
        <f>E29+F29+K29+L29</f>
        <v>0</v>
      </c>
      <c r="N29" s="76">
        <v>0</v>
      </c>
      <c r="O29" s="76">
        <f>D29</f>
        <v>0</v>
      </c>
      <c r="P29" s="211">
        <v>0</v>
      </c>
      <c r="Q29" s="76">
        <v>0</v>
      </c>
      <c r="R29" s="76">
        <v>0</v>
      </c>
      <c r="S29" s="76">
        <v>0</v>
      </c>
      <c r="T29" s="136" t="s">
        <v>23</v>
      </c>
      <c r="U29" s="56" t="s">
        <v>23</v>
      </c>
      <c r="V29" s="212">
        <v>0</v>
      </c>
      <c r="W29" s="212">
        <v>0</v>
      </c>
      <c r="X29" s="212">
        <v>0</v>
      </c>
      <c r="Y29" s="81"/>
      <c r="Z29" s="81"/>
      <c r="AA29" s="81"/>
      <c r="AB29" s="81"/>
      <c r="AC29" s="81"/>
    </row>
    <row r="30" spans="1:29" s="169" customFormat="1" ht="17.25" customHeight="1">
      <c r="A30" s="295" t="s">
        <v>118</v>
      </c>
      <c r="B30" s="295"/>
      <c r="C30" s="295"/>
      <c r="D30" s="218">
        <v>0</v>
      </c>
      <c r="E30" s="218">
        <v>0</v>
      </c>
      <c r="F30" s="101">
        <f>SUM(F29:F29)</f>
        <v>0</v>
      </c>
      <c r="G30" s="159" t="s">
        <v>23</v>
      </c>
      <c r="H30" s="159" t="s">
        <v>23</v>
      </c>
      <c r="I30" s="159" t="s">
        <v>23</v>
      </c>
      <c r="J30" s="159">
        <v>0</v>
      </c>
      <c r="K30" s="101">
        <f>SUM(K29:K29)</f>
        <v>0</v>
      </c>
      <c r="L30" s="101">
        <f>SUM(L29:L29)</f>
        <v>0</v>
      </c>
      <c r="M30" s="101">
        <f>SUM(M29:M29)</f>
        <v>0</v>
      </c>
      <c r="N30" s="218">
        <v>0</v>
      </c>
      <c r="O30" s="218">
        <f>D30</f>
        <v>0</v>
      </c>
      <c r="P30" s="101">
        <f>SUM(P29:P29)</f>
        <v>0</v>
      </c>
      <c r="Q30" s="101">
        <f>SUM(Q29:Q29)</f>
        <v>0</v>
      </c>
      <c r="R30" s="101">
        <f>SUM(R29:R29)</f>
        <v>0</v>
      </c>
      <c r="S30" s="101">
        <f>SUM(S29:S29)</f>
        <v>0</v>
      </c>
      <c r="T30" s="45" t="s">
        <v>23</v>
      </c>
      <c r="U30" s="45" t="s">
        <v>23</v>
      </c>
      <c r="V30" s="101">
        <f>SUM(V29:V29)</f>
        <v>0</v>
      </c>
      <c r="W30" s="101">
        <f>SUM(W29:W29)</f>
        <v>0</v>
      </c>
      <c r="X30" s="101">
        <f>SUM(X29:X29)</f>
        <v>0</v>
      </c>
      <c r="Y30" s="69"/>
      <c r="Z30" s="69"/>
      <c r="AA30" s="69"/>
      <c r="AB30" s="82"/>
      <c r="AC30" s="82"/>
    </row>
    <row r="31" spans="1:29" s="99" customFormat="1" ht="17.25" customHeight="1">
      <c r="A31" s="17" t="s">
        <v>70</v>
      </c>
      <c r="B31" s="17"/>
      <c r="C31" s="242" t="s">
        <v>119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69"/>
      <c r="Z31" s="69"/>
      <c r="AA31" s="69"/>
      <c r="AB31" s="81"/>
      <c r="AC31" s="81"/>
    </row>
    <row r="32" spans="1:29" s="99" customFormat="1" ht="36" customHeight="1">
      <c r="A32" s="27" t="s">
        <v>181</v>
      </c>
      <c r="B32" s="200" t="s">
        <v>202</v>
      </c>
      <c r="C32" s="196" t="s">
        <v>66</v>
      </c>
      <c r="D32" s="94">
        <v>288</v>
      </c>
      <c r="E32" s="94">
        <v>288</v>
      </c>
      <c r="F32" s="198">
        <v>0</v>
      </c>
      <c r="G32" s="198" t="s">
        <v>23</v>
      </c>
      <c r="H32" s="198" t="s">
        <v>23</v>
      </c>
      <c r="I32" s="198" t="s">
        <v>23</v>
      </c>
      <c r="J32" s="198">
        <v>0</v>
      </c>
      <c r="K32" s="198">
        <v>0</v>
      </c>
      <c r="L32" s="198">
        <v>0</v>
      </c>
      <c r="M32" s="98">
        <f>E32+F32+K32+L32</f>
        <v>288</v>
      </c>
      <c r="N32" s="94">
        <v>288</v>
      </c>
      <c r="O32" s="95">
        <v>0</v>
      </c>
      <c r="P32" s="94">
        <f>E32</f>
        <v>288</v>
      </c>
      <c r="Q32" s="196">
        <v>0</v>
      </c>
      <c r="R32" s="196">
        <v>0</v>
      </c>
      <c r="S32" s="196">
        <v>0</v>
      </c>
      <c r="T32" s="197">
        <f>ROUND(D32/X32*12,0)</f>
        <v>18</v>
      </c>
      <c r="U32" s="203" t="s">
        <v>23</v>
      </c>
      <c r="V32" s="42">
        <v>76.453</v>
      </c>
      <c r="W32" s="196">
        <v>0</v>
      </c>
      <c r="X32" s="42">
        <v>192.33</v>
      </c>
      <c r="Y32" s="69"/>
      <c r="Z32" s="69"/>
      <c r="AA32" s="69"/>
      <c r="AB32" s="81"/>
      <c r="AC32" s="81"/>
    </row>
    <row r="33" spans="1:29" s="99" customFormat="1" ht="39.75" customHeight="1">
      <c r="A33" s="27" t="s">
        <v>205</v>
      </c>
      <c r="B33" s="29" t="s">
        <v>203</v>
      </c>
      <c r="C33" s="196" t="s">
        <v>183</v>
      </c>
      <c r="D33" s="94">
        <v>101.88</v>
      </c>
      <c r="E33" s="94">
        <f>D33</f>
        <v>101.88</v>
      </c>
      <c r="F33" s="46">
        <v>0</v>
      </c>
      <c r="G33" s="46" t="s">
        <v>23</v>
      </c>
      <c r="H33" s="46" t="s">
        <v>23</v>
      </c>
      <c r="I33" s="46" t="s">
        <v>23</v>
      </c>
      <c r="J33" s="46">
        <v>0</v>
      </c>
      <c r="K33" s="46">
        <v>0</v>
      </c>
      <c r="L33" s="46">
        <v>0</v>
      </c>
      <c r="M33" s="98">
        <f>E33+F33+K33+L33</f>
        <v>101.88</v>
      </c>
      <c r="N33" s="76">
        <v>101.88</v>
      </c>
      <c r="O33" s="95">
        <v>0</v>
      </c>
      <c r="P33" s="95">
        <v>0</v>
      </c>
      <c r="Q33" s="76">
        <v>0</v>
      </c>
      <c r="R33" s="76">
        <v>0</v>
      </c>
      <c r="S33" s="94">
        <v>101.88</v>
      </c>
      <c r="T33" s="151">
        <f>ROUND(D33/X33*12,0)</f>
        <v>11</v>
      </c>
      <c r="U33" s="155" t="s">
        <v>23</v>
      </c>
      <c r="V33" s="42">
        <v>41.939</v>
      </c>
      <c r="W33" s="155">
        <v>0</v>
      </c>
      <c r="X33" s="42">
        <v>108.19</v>
      </c>
      <c r="Y33" s="69"/>
      <c r="Z33" s="69"/>
      <c r="AA33" s="69"/>
      <c r="AB33" s="81"/>
      <c r="AC33" s="81"/>
    </row>
    <row r="34" spans="1:29" s="169" customFormat="1" ht="17.25" customHeight="1">
      <c r="A34" s="295" t="s">
        <v>120</v>
      </c>
      <c r="B34" s="295"/>
      <c r="C34" s="295"/>
      <c r="D34" s="50">
        <f>SUM(D32:D33)</f>
        <v>389.88</v>
      </c>
      <c r="E34" s="50">
        <f>SUM(E32:E33)</f>
        <v>389.88</v>
      </c>
      <c r="F34" s="101">
        <f>SUM(F32:F33)</f>
        <v>0</v>
      </c>
      <c r="G34" s="159" t="s">
        <v>23</v>
      </c>
      <c r="H34" s="159" t="s">
        <v>23</v>
      </c>
      <c r="I34" s="159" t="s">
        <v>23</v>
      </c>
      <c r="J34" s="159">
        <v>0</v>
      </c>
      <c r="K34" s="101">
        <f>SUM(K33:K33)</f>
        <v>0</v>
      </c>
      <c r="L34" s="101">
        <f>SUM(L33:L33)</f>
        <v>0</v>
      </c>
      <c r="M34" s="50">
        <f>SUM(M32:M33)</f>
        <v>389.88</v>
      </c>
      <c r="N34" s="218">
        <v>389.88</v>
      </c>
      <c r="O34" s="101">
        <f>SUM(O32:O33)</f>
        <v>0</v>
      </c>
      <c r="P34" s="50">
        <f>SUM(P32:P33)</f>
        <v>288</v>
      </c>
      <c r="Q34" s="101">
        <f>SUM(Q33:Q33)</f>
        <v>0</v>
      </c>
      <c r="R34" s="101">
        <f>SUM(R33:R33)</f>
        <v>0</v>
      </c>
      <c r="S34" s="50">
        <f>SUM(S33:S33)</f>
        <v>101.88</v>
      </c>
      <c r="T34" s="45">
        <f>ROUND(D34/X34*12,0)</f>
        <v>16</v>
      </c>
      <c r="U34" s="45" t="s">
        <v>23</v>
      </c>
      <c r="V34" s="50">
        <f>SUM(V32:V33)</f>
        <v>118.392</v>
      </c>
      <c r="W34" s="101">
        <f>SUM(W33:W33)</f>
        <v>0</v>
      </c>
      <c r="X34" s="50">
        <f>SUM(X32:X33)</f>
        <v>300.52</v>
      </c>
      <c r="Y34" s="82"/>
      <c r="Z34" s="82"/>
      <c r="AA34" s="82"/>
      <c r="AB34" s="82"/>
      <c r="AC34" s="82"/>
    </row>
    <row r="35" spans="1:29" s="99" customFormat="1" ht="17.25" customHeight="1">
      <c r="A35" s="17" t="s">
        <v>71</v>
      </c>
      <c r="B35" s="242" t="s">
        <v>121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79"/>
      <c r="Z35" s="79"/>
      <c r="AA35" s="79"/>
      <c r="AB35" s="81"/>
      <c r="AC35" s="81"/>
    </row>
    <row r="36" spans="1:29" s="99" customFormat="1" ht="12" customHeight="1">
      <c r="A36" s="83"/>
      <c r="B36" s="68"/>
      <c r="C36" s="68"/>
      <c r="D36" s="76">
        <v>0</v>
      </c>
      <c r="E36" s="76">
        <v>0</v>
      </c>
      <c r="F36" s="46">
        <v>0</v>
      </c>
      <c r="G36" s="46" t="s">
        <v>23</v>
      </c>
      <c r="H36" s="46" t="s">
        <v>23</v>
      </c>
      <c r="I36" s="46" t="s">
        <v>23</v>
      </c>
      <c r="J36" s="46">
        <v>0</v>
      </c>
      <c r="K36" s="46">
        <v>0</v>
      </c>
      <c r="L36" s="46">
        <v>0</v>
      </c>
      <c r="M36" s="130">
        <f>E36+F36+K36+L36</f>
        <v>0</v>
      </c>
      <c r="N36" s="76">
        <v>0</v>
      </c>
      <c r="O36" s="76">
        <v>0</v>
      </c>
      <c r="P36" s="211">
        <v>0</v>
      </c>
      <c r="Q36" s="76">
        <v>0</v>
      </c>
      <c r="R36" s="76">
        <v>0</v>
      </c>
      <c r="S36" s="76">
        <v>0</v>
      </c>
      <c r="T36" s="136" t="s">
        <v>23</v>
      </c>
      <c r="U36" s="56" t="s">
        <v>23</v>
      </c>
      <c r="V36" s="56">
        <v>0</v>
      </c>
      <c r="W36" s="56">
        <v>0</v>
      </c>
      <c r="X36" s="56">
        <v>0</v>
      </c>
      <c r="Y36" s="81"/>
      <c r="Z36" s="81"/>
      <c r="AA36" s="81"/>
      <c r="AB36" s="81"/>
      <c r="AC36" s="81"/>
    </row>
    <row r="37" spans="1:29" s="99" customFormat="1" ht="17.25" customHeight="1">
      <c r="A37" s="295" t="s">
        <v>122</v>
      </c>
      <c r="B37" s="242"/>
      <c r="C37" s="242"/>
      <c r="D37" s="76">
        <v>0</v>
      </c>
      <c r="E37" s="76">
        <v>0</v>
      </c>
      <c r="F37" s="101">
        <f>SUM(F36:F36)</f>
        <v>0</v>
      </c>
      <c r="G37" s="46" t="s">
        <v>23</v>
      </c>
      <c r="H37" s="46" t="s">
        <v>23</v>
      </c>
      <c r="I37" s="46" t="s">
        <v>23</v>
      </c>
      <c r="J37" s="46">
        <v>0</v>
      </c>
      <c r="K37" s="101">
        <f>SUM(K36:K36)</f>
        <v>0</v>
      </c>
      <c r="L37" s="101">
        <f>SUM(L36:L36)</f>
        <v>0</v>
      </c>
      <c r="M37" s="101">
        <f>SUM(M36:M36)</f>
        <v>0</v>
      </c>
      <c r="N37" s="76">
        <v>0</v>
      </c>
      <c r="O37" s="76">
        <f>D37</f>
        <v>0</v>
      </c>
      <c r="P37" s="101">
        <f>SUM(P36:P36)</f>
        <v>0</v>
      </c>
      <c r="Q37" s="101">
        <f>SUM(Q36:Q36)</f>
        <v>0</v>
      </c>
      <c r="R37" s="101">
        <f>SUM(R36:R36)</f>
        <v>0</v>
      </c>
      <c r="S37" s="101">
        <f>SUM(S36:S36)</f>
        <v>0</v>
      </c>
      <c r="T37" s="136" t="s">
        <v>23</v>
      </c>
      <c r="U37" s="56" t="s">
        <v>23</v>
      </c>
      <c r="V37" s="101">
        <f>SUM(V36:V36)</f>
        <v>0</v>
      </c>
      <c r="W37" s="101">
        <f>SUM(W36:W36)</f>
        <v>0</v>
      </c>
      <c r="X37" s="101">
        <f>SUM(X36:X36)</f>
        <v>0</v>
      </c>
      <c r="Y37" s="69"/>
      <c r="Z37" s="69"/>
      <c r="AA37" s="69"/>
      <c r="AB37" s="81"/>
      <c r="AC37" s="81"/>
    </row>
    <row r="38" spans="1:29" s="99" customFormat="1" ht="17.25" customHeight="1">
      <c r="A38" s="17" t="s">
        <v>72</v>
      </c>
      <c r="B38" s="242" t="s">
        <v>123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69"/>
      <c r="Z38" s="69"/>
      <c r="AA38" s="69"/>
      <c r="AB38" s="81"/>
      <c r="AC38" s="81"/>
    </row>
    <row r="39" spans="1:29" s="99" customFormat="1" ht="12" customHeight="1">
      <c r="A39" s="83"/>
      <c r="B39" s="68"/>
      <c r="C39" s="68"/>
      <c r="D39" s="76">
        <v>0</v>
      </c>
      <c r="E39" s="76">
        <v>0</v>
      </c>
      <c r="F39" s="46">
        <v>0</v>
      </c>
      <c r="G39" s="46" t="s">
        <v>23</v>
      </c>
      <c r="H39" s="46" t="s">
        <v>23</v>
      </c>
      <c r="I39" s="46" t="s">
        <v>23</v>
      </c>
      <c r="J39" s="46">
        <v>0</v>
      </c>
      <c r="K39" s="46">
        <v>0</v>
      </c>
      <c r="L39" s="46">
        <v>0</v>
      </c>
      <c r="M39" s="130">
        <f>E39+F39+K39+L39</f>
        <v>0</v>
      </c>
      <c r="N39" s="76">
        <v>0</v>
      </c>
      <c r="O39" s="76">
        <v>0</v>
      </c>
      <c r="P39" s="211">
        <v>0</v>
      </c>
      <c r="Q39" s="76">
        <v>0</v>
      </c>
      <c r="R39" s="76">
        <v>0</v>
      </c>
      <c r="S39" s="76">
        <v>0</v>
      </c>
      <c r="T39" s="136" t="s">
        <v>23</v>
      </c>
      <c r="U39" s="56" t="s">
        <v>23</v>
      </c>
      <c r="V39" s="212">
        <v>0</v>
      </c>
      <c r="W39" s="212">
        <v>0</v>
      </c>
      <c r="X39" s="212">
        <v>0</v>
      </c>
      <c r="Y39" s="69"/>
      <c r="Z39" s="69"/>
      <c r="AA39" s="69"/>
      <c r="AB39" s="81"/>
      <c r="AC39" s="81"/>
    </row>
    <row r="40" spans="1:29" s="99" customFormat="1" ht="17.25" customHeight="1">
      <c r="A40" s="295" t="s">
        <v>124</v>
      </c>
      <c r="B40" s="295"/>
      <c r="C40" s="295"/>
      <c r="D40" s="76">
        <v>0</v>
      </c>
      <c r="E40" s="76">
        <v>0</v>
      </c>
      <c r="F40" s="101">
        <f>SUM(F39:F39)</f>
        <v>0</v>
      </c>
      <c r="G40" s="46" t="s">
        <v>23</v>
      </c>
      <c r="H40" s="46" t="s">
        <v>23</v>
      </c>
      <c r="I40" s="46" t="s">
        <v>23</v>
      </c>
      <c r="J40" s="46">
        <v>0</v>
      </c>
      <c r="K40" s="101">
        <f>SUM(K39:K39)</f>
        <v>0</v>
      </c>
      <c r="L40" s="101">
        <f>SUM(L39:L39)</f>
        <v>0</v>
      </c>
      <c r="M40" s="101">
        <f>SUM(M39:M39)</f>
        <v>0</v>
      </c>
      <c r="N40" s="76">
        <v>0</v>
      </c>
      <c r="O40" s="76">
        <f>D40</f>
        <v>0</v>
      </c>
      <c r="P40" s="101">
        <f>SUM(P39:P39)</f>
        <v>0</v>
      </c>
      <c r="Q40" s="101">
        <f>SUM(Q39:Q39)</f>
        <v>0</v>
      </c>
      <c r="R40" s="101">
        <f>SUM(R39:R39)</f>
        <v>0</v>
      </c>
      <c r="S40" s="101">
        <f>SUM(S39:S39)</f>
        <v>0</v>
      </c>
      <c r="T40" s="136" t="s">
        <v>23</v>
      </c>
      <c r="U40" s="56" t="s">
        <v>23</v>
      </c>
      <c r="V40" s="101">
        <f>SUM(V39:V39)</f>
        <v>0</v>
      </c>
      <c r="W40" s="101">
        <f>SUM(W39:W39)</f>
        <v>0</v>
      </c>
      <c r="X40" s="101">
        <f>SUM(X39:X39)</f>
        <v>0</v>
      </c>
      <c r="Y40" s="69"/>
      <c r="Z40" s="69"/>
      <c r="AA40" s="69"/>
      <c r="AB40" s="81"/>
      <c r="AC40" s="81"/>
    </row>
    <row r="41" spans="1:29" s="99" customFormat="1" ht="15.75" customHeight="1">
      <c r="A41" s="17" t="s">
        <v>73</v>
      </c>
      <c r="B41" s="17"/>
      <c r="C41" s="310" t="s">
        <v>99</v>
      </c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81"/>
      <c r="Z41" s="81"/>
      <c r="AA41" s="81"/>
      <c r="AB41" s="81"/>
      <c r="AC41" s="81"/>
    </row>
    <row r="42" spans="1:29" s="99" customFormat="1" ht="13.5" customHeight="1">
      <c r="A42" s="83"/>
      <c r="B42" s="68"/>
      <c r="C42" s="68"/>
      <c r="D42" s="76">
        <v>0</v>
      </c>
      <c r="E42" s="76">
        <v>0</v>
      </c>
      <c r="F42" s="46">
        <v>0</v>
      </c>
      <c r="G42" s="46" t="s">
        <v>23</v>
      </c>
      <c r="H42" s="46" t="s">
        <v>23</v>
      </c>
      <c r="I42" s="46" t="s">
        <v>23</v>
      </c>
      <c r="J42" s="46">
        <v>0</v>
      </c>
      <c r="K42" s="46">
        <v>0</v>
      </c>
      <c r="L42" s="46">
        <v>0</v>
      </c>
      <c r="M42" s="130">
        <f>E42+F42+K42+L42</f>
        <v>0</v>
      </c>
      <c r="N42" s="76">
        <v>0</v>
      </c>
      <c r="O42" s="76">
        <v>0</v>
      </c>
      <c r="P42" s="211">
        <v>0</v>
      </c>
      <c r="Q42" s="76">
        <v>0</v>
      </c>
      <c r="R42" s="76">
        <v>0</v>
      </c>
      <c r="S42" s="76">
        <v>0</v>
      </c>
      <c r="T42" s="136" t="s">
        <v>23</v>
      </c>
      <c r="U42" s="56" t="s">
        <v>23</v>
      </c>
      <c r="V42" s="212">
        <v>0</v>
      </c>
      <c r="W42" s="212">
        <v>0</v>
      </c>
      <c r="X42" s="212">
        <v>0</v>
      </c>
      <c r="Y42" s="69"/>
      <c r="Z42" s="69"/>
      <c r="AA42" s="69"/>
      <c r="AB42" s="81"/>
      <c r="AC42" s="81"/>
    </row>
    <row r="43" spans="1:29" s="99" customFormat="1" ht="15.75" customHeight="1">
      <c r="A43" s="295" t="s">
        <v>77</v>
      </c>
      <c r="B43" s="242"/>
      <c r="C43" s="242"/>
      <c r="D43" s="76">
        <v>0</v>
      </c>
      <c r="E43" s="76">
        <v>0</v>
      </c>
      <c r="F43" s="101">
        <f>SUM(F42:F42)</f>
        <v>0</v>
      </c>
      <c r="G43" s="46" t="s">
        <v>23</v>
      </c>
      <c r="H43" s="46" t="s">
        <v>23</v>
      </c>
      <c r="I43" s="46" t="s">
        <v>23</v>
      </c>
      <c r="J43" s="46">
        <v>0</v>
      </c>
      <c r="K43" s="101">
        <f>SUM(K42:K42)</f>
        <v>0</v>
      </c>
      <c r="L43" s="101">
        <f>SUM(L42:L42)</f>
        <v>0</v>
      </c>
      <c r="M43" s="101">
        <f>SUM(M42:M42)</f>
        <v>0</v>
      </c>
      <c r="N43" s="76">
        <v>0</v>
      </c>
      <c r="O43" s="76">
        <f>D43</f>
        <v>0</v>
      </c>
      <c r="P43" s="101">
        <f>SUM(P42:P42)</f>
        <v>0</v>
      </c>
      <c r="Q43" s="101">
        <f>SUM(Q42:Q42)</f>
        <v>0</v>
      </c>
      <c r="R43" s="101">
        <f>SUM(R42:R42)</f>
        <v>0</v>
      </c>
      <c r="S43" s="101">
        <f>SUM(S42:S42)</f>
        <v>0</v>
      </c>
      <c r="T43" s="136" t="s">
        <v>23</v>
      </c>
      <c r="U43" s="56" t="s">
        <v>23</v>
      </c>
      <c r="V43" s="101">
        <f>SUM(V42:V42)</f>
        <v>0</v>
      </c>
      <c r="W43" s="101">
        <f>SUM(W42:W42)</f>
        <v>0</v>
      </c>
      <c r="X43" s="101">
        <f>SUM(X42:X42)</f>
        <v>0</v>
      </c>
      <c r="Y43" s="79"/>
      <c r="Z43" s="79"/>
      <c r="AA43" s="79"/>
      <c r="AB43" s="81"/>
      <c r="AC43" s="81"/>
    </row>
    <row r="44" spans="1:29" s="99" customFormat="1" ht="15" customHeight="1">
      <c r="A44" s="83" t="s">
        <v>155</v>
      </c>
      <c r="B44" s="83"/>
      <c r="C44" s="242" t="s">
        <v>125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81"/>
      <c r="Z44" s="81"/>
      <c r="AA44" s="81"/>
      <c r="AB44" s="81"/>
      <c r="AC44" s="81"/>
    </row>
    <row r="45" spans="1:29" s="99" customFormat="1" ht="15" customHeight="1">
      <c r="A45" s="83"/>
      <c r="B45" s="68"/>
      <c r="C45" s="68"/>
      <c r="D45" s="76">
        <v>0</v>
      </c>
      <c r="E45" s="76">
        <v>0</v>
      </c>
      <c r="F45" s="46">
        <v>0</v>
      </c>
      <c r="G45" s="46" t="s">
        <v>23</v>
      </c>
      <c r="H45" s="46" t="s">
        <v>23</v>
      </c>
      <c r="I45" s="46" t="s">
        <v>23</v>
      </c>
      <c r="J45" s="46">
        <v>0</v>
      </c>
      <c r="K45" s="46">
        <v>0</v>
      </c>
      <c r="L45" s="46">
        <v>0</v>
      </c>
      <c r="M45" s="130">
        <f>E45+F45+K45+L45</f>
        <v>0</v>
      </c>
      <c r="N45" s="76">
        <v>0</v>
      </c>
      <c r="O45" s="76">
        <v>0</v>
      </c>
      <c r="P45" s="211">
        <v>0</v>
      </c>
      <c r="Q45" s="76">
        <v>0</v>
      </c>
      <c r="R45" s="76">
        <v>0</v>
      </c>
      <c r="S45" s="76">
        <v>0</v>
      </c>
      <c r="T45" s="136" t="s">
        <v>23</v>
      </c>
      <c r="U45" s="56" t="s">
        <v>23</v>
      </c>
      <c r="V45" s="212">
        <v>0</v>
      </c>
      <c r="W45" s="212">
        <v>0</v>
      </c>
      <c r="X45" s="212">
        <v>0</v>
      </c>
      <c r="Y45" s="69"/>
      <c r="Z45" s="69"/>
      <c r="AA45" s="69"/>
      <c r="AB45" s="81"/>
      <c r="AC45" s="81"/>
    </row>
    <row r="46" spans="1:29" s="99" customFormat="1" ht="17.25" customHeight="1">
      <c r="A46" s="295" t="s">
        <v>126</v>
      </c>
      <c r="B46" s="295"/>
      <c r="C46" s="295"/>
      <c r="D46" s="76">
        <v>0</v>
      </c>
      <c r="E46" s="76">
        <v>0</v>
      </c>
      <c r="F46" s="101">
        <f>SUM(F45:F45)</f>
        <v>0</v>
      </c>
      <c r="G46" s="46" t="s">
        <v>23</v>
      </c>
      <c r="H46" s="46" t="s">
        <v>23</v>
      </c>
      <c r="I46" s="46" t="s">
        <v>23</v>
      </c>
      <c r="J46" s="46">
        <v>0</v>
      </c>
      <c r="K46" s="101">
        <f>SUM(K45:K45)</f>
        <v>0</v>
      </c>
      <c r="L46" s="101">
        <f>SUM(L45:L45)</f>
        <v>0</v>
      </c>
      <c r="M46" s="101">
        <f>SUM(M45:M45)</f>
        <v>0</v>
      </c>
      <c r="N46" s="76">
        <v>0</v>
      </c>
      <c r="O46" s="76">
        <f>D46</f>
        <v>0</v>
      </c>
      <c r="P46" s="101">
        <f>SUM(P45:P45)</f>
        <v>0</v>
      </c>
      <c r="Q46" s="101">
        <f>SUM(Q45:Q45)</f>
        <v>0</v>
      </c>
      <c r="R46" s="101">
        <f>SUM(R45:R45)</f>
        <v>0</v>
      </c>
      <c r="S46" s="101">
        <f>SUM(S45:S45)</f>
        <v>0</v>
      </c>
      <c r="T46" s="136" t="s">
        <v>23</v>
      </c>
      <c r="U46" s="56" t="s">
        <v>23</v>
      </c>
      <c r="V46" s="101">
        <f>SUM(V45:V45)</f>
        <v>0</v>
      </c>
      <c r="W46" s="101">
        <f>SUM(W45:W45)</f>
        <v>0</v>
      </c>
      <c r="X46" s="101">
        <f>SUM(X45:X45)</f>
        <v>0</v>
      </c>
      <c r="Y46" s="79"/>
      <c r="Z46" s="79"/>
      <c r="AA46" s="79"/>
      <c r="AB46" s="81"/>
      <c r="AC46" s="81"/>
    </row>
    <row r="47" spans="1:29" s="169" customFormat="1" ht="20.25" customHeight="1">
      <c r="A47" s="319" t="s">
        <v>37</v>
      </c>
      <c r="B47" s="319"/>
      <c r="C47" s="319"/>
      <c r="D47" s="131">
        <f>D22+D27+D30+D34+D37+D40+D43+D46</f>
        <v>35563.85999999999</v>
      </c>
      <c r="E47" s="131">
        <f>E22+E27+E30+E34+E37+E40+E43+E46</f>
        <v>2793.94</v>
      </c>
      <c r="F47" s="132">
        <f>F22+F27+F30+F34+F37+F40+F43+F46</f>
        <v>0</v>
      </c>
      <c r="G47" s="219" t="s">
        <v>23</v>
      </c>
      <c r="H47" s="214">
        <v>32769.92</v>
      </c>
      <c r="I47" s="219" t="s">
        <v>23</v>
      </c>
      <c r="J47" s="214"/>
      <c r="K47" s="132">
        <f>K22+K27+K30+K34+K37+K40+K43+K46</f>
        <v>0</v>
      </c>
      <c r="L47" s="132">
        <f>L22+L27+L30+L34+L37+L40+L43+L46</f>
        <v>0</v>
      </c>
      <c r="M47" s="131">
        <f>M22+M27+M30+M34+M37+M40+M43+M46</f>
        <v>2793.94</v>
      </c>
      <c r="N47" s="219">
        <v>389.88</v>
      </c>
      <c r="O47" s="131">
        <f>O22+O27+O30+O34+O37+O40+O43+O46</f>
        <v>35173.979999999996</v>
      </c>
      <c r="P47" s="131">
        <f>P22+P27+P30+P34+P37+P40+P43+P46</f>
        <v>716.15</v>
      </c>
      <c r="Q47" s="131">
        <f>Q22+Q27+Q30+Q34+Q37+Q40+Q43+Q46</f>
        <v>716.15</v>
      </c>
      <c r="R47" s="131">
        <f>R22+R27+R30+R34+R37+R40+R43+R46</f>
        <v>716.15</v>
      </c>
      <c r="S47" s="131">
        <f>S22+S27+S30+S34+S37+S40+S43+S46</f>
        <v>33415.409999999996</v>
      </c>
      <c r="T47" s="133" t="s">
        <v>23</v>
      </c>
      <c r="U47" s="133" t="s">
        <v>23</v>
      </c>
      <c r="V47" s="131">
        <f>V22+V27+V30+V34+V37+V40+V43+V46</f>
        <v>118.392</v>
      </c>
      <c r="W47" s="132">
        <f>W22+W27+W30+W34+W37+W40+W43+W46</f>
        <v>0</v>
      </c>
      <c r="X47" s="131">
        <f>X22+X27+X30+X34+X37+X40+X43+X46</f>
        <v>300.52</v>
      </c>
      <c r="Y47" s="69"/>
      <c r="Z47" s="69"/>
      <c r="AA47" s="69"/>
      <c r="AB47" s="82"/>
      <c r="AC47" s="82"/>
    </row>
    <row r="48" spans="1:29" s="99" customFormat="1" ht="30" customHeight="1">
      <c r="A48" s="217" t="s">
        <v>27</v>
      </c>
      <c r="B48" s="230" t="s">
        <v>12</v>
      </c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7"/>
      <c r="Y48" s="69"/>
      <c r="Z48" s="69"/>
      <c r="AA48" s="69"/>
      <c r="AB48" s="81"/>
      <c r="AC48" s="81"/>
    </row>
    <row r="49" spans="1:29" s="99" customFormat="1" ht="24.75" customHeight="1">
      <c r="A49" s="230" t="s">
        <v>143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2"/>
      <c r="Y49" s="79"/>
      <c r="Z49" s="79"/>
      <c r="AA49" s="79"/>
      <c r="AB49" s="81"/>
      <c r="AC49" s="81"/>
    </row>
    <row r="50" spans="1:29" s="99" customFormat="1" ht="18" customHeight="1">
      <c r="A50" s="83" t="s">
        <v>127</v>
      </c>
      <c r="B50" s="86"/>
      <c r="C50" s="243" t="s">
        <v>87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5"/>
      <c r="Y50" s="79"/>
      <c r="Z50" s="79"/>
      <c r="AA50" s="79"/>
      <c r="AB50" s="81"/>
      <c r="AC50" s="81"/>
    </row>
    <row r="51" spans="1:29" s="99" customFormat="1" ht="22.5" customHeight="1">
      <c r="A51" s="27" t="s">
        <v>90</v>
      </c>
      <c r="B51" s="97" t="s">
        <v>200</v>
      </c>
      <c r="C51" s="151" t="s">
        <v>88</v>
      </c>
      <c r="D51" s="42">
        <v>25.76</v>
      </c>
      <c r="E51" s="42">
        <f>D51</f>
        <v>25.76</v>
      </c>
      <c r="F51" s="46">
        <v>0</v>
      </c>
      <c r="G51" s="46" t="s">
        <v>23</v>
      </c>
      <c r="H51" s="46" t="s">
        <v>23</v>
      </c>
      <c r="I51" s="46" t="s">
        <v>23</v>
      </c>
      <c r="J51" s="46">
        <v>0</v>
      </c>
      <c r="K51" s="46">
        <v>0</v>
      </c>
      <c r="L51" s="46">
        <v>0</v>
      </c>
      <c r="M51" s="98">
        <f>E51+F51+K51+L51</f>
        <v>25.76</v>
      </c>
      <c r="N51" s="76">
        <v>25.76</v>
      </c>
      <c r="O51" s="95">
        <v>0</v>
      </c>
      <c r="P51" s="211">
        <v>0</v>
      </c>
      <c r="Q51" s="94">
        <f>D51</f>
        <v>25.76</v>
      </c>
      <c r="R51" s="154">
        <v>0</v>
      </c>
      <c r="S51" s="130">
        <v>0</v>
      </c>
      <c r="T51" s="155">
        <f>ROUND(D51/X51*12,0)</f>
        <v>34</v>
      </c>
      <c r="U51" s="157" t="s">
        <v>23</v>
      </c>
      <c r="V51" s="98">
        <v>3.593</v>
      </c>
      <c r="W51" s="157">
        <v>0</v>
      </c>
      <c r="X51" s="98">
        <v>9.039</v>
      </c>
      <c r="Y51" s="79"/>
      <c r="Z51" s="79"/>
      <c r="AA51" s="79"/>
      <c r="AB51" s="81"/>
      <c r="AC51" s="81"/>
    </row>
    <row r="52" spans="1:29" s="99" customFormat="1" ht="36.75" customHeight="1">
      <c r="A52" s="27" t="s">
        <v>91</v>
      </c>
      <c r="B52" s="97" t="s">
        <v>190</v>
      </c>
      <c r="C52" s="151" t="s">
        <v>183</v>
      </c>
      <c r="D52" s="158">
        <v>25.08</v>
      </c>
      <c r="E52" s="42">
        <f>D52</f>
        <v>25.08</v>
      </c>
      <c r="F52" s="46">
        <v>0</v>
      </c>
      <c r="G52" s="46" t="s">
        <v>23</v>
      </c>
      <c r="H52" s="46" t="s">
        <v>23</v>
      </c>
      <c r="I52" s="46" t="s">
        <v>23</v>
      </c>
      <c r="J52" s="46">
        <v>0</v>
      </c>
      <c r="K52" s="46">
        <v>0</v>
      </c>
      <c r="L52" s="46">
        <v>0</v>
      </c>
      <c r="M52" s="98">
        <f>E52+F52+K52+L52</f>
        <v>25.08</v>
      </c>
      <c r="N52" s="76">
        <v>25.08</v>
      </c>
      <c r="O52" s="95">
        <v>0</v>
      </c>
      <c r="P52" s="211">
        <v>0</v>
      </c>
      <c r="Q52" s="94">
        <f>D52</f>
        <v>25.08</v>
      </c>
      <c r="R52" s="154">
        <v>0</v>
      </c>
      <c r="S52" s="130">
        <v>0</v>
      </c>
      <c r="T52" s="212" t="s">
        <v>23</v>
      </c>
      <c r="U52" s="157" t="s">
        <v>23</v>
      </c>
      <c r="V52" s="212">
        <v>0</v>
      </c>
      <c r="W52" s="212">
        <v>0</v>
      </c>
      <c r="X52" s="212">
        <v>0</v>
      </c>
      <c r="Y52" s="79"/>
      <c r="Z52" s="79"/>
      <c r="AA52" s="79"/>
      <c r="AB52" s="81"/>
      <c r="AC52" s="81"/>
    </row>
    <row r="53" spans="1:29" s="99" customFormat="1" ht="34.5" customHeight="1">
      <c r="A53" s="27" t="s">
        <v>185</v>
      </c>
      <c r="B53" s="40" t="s">
        <v>214</v>
      </c>
      <c r="C53" s="152" t="s">
        <v>184</v>
      </c>
      <c r="D53" s="100">
        <v>760</v>
      </c>
      <c r="E53" s="42">
        <f>D53</f>
        <v>760</v>
      </c>
      <c r="F53" s="152">
        <v>0</v>
      </c>
      <c r="G53" s="152" t="s">
        <v>23</v>
      </c>
      <c r="H53" s="152" t="s">
        <v>23</v>
      </c>
      <c r="I53" s="152" t="s">
        <v>23</v>
      </c>
      <c r="J53" s="152">
        <v>0</v>
      </c>
      <c r="K53" s="130">
        <v>0</v>
      </c>
      <c r="L53" s="130">
        <v>0</v>
      </c>
      <c r="M53" s="98">
        <f>E53+F53+K53+L53</f>
        <v>760</v>
      </c>
      <c r="N53" s="94">
        <v>760</v>
      </c>
      <c r="O53" s="95">
        <v>0</v>
      </c>
      <c r="P53" s="211">
        <v>0</v>
      </c>
      <c r="Q53" s="94">
        <v>213.27</v>
      </c>
      <c r="R53" s="154">
        <v>273.37</v>
      </c>
      <c r="S53" s="98">
        <v>273.36</v>
      </c>
      <c r="T53" s="212" t="s">
        <v>23</v>
      </c>
      <c r="U53" s="192" t="s">
        <v>23</v>
      </c>
      <c r="V53" s="212">
        <v>0</v>
      </c>
      <c r="W53" s="212">
        <v>0</v>
      </c>
      <c r="X53" s="212">
        <v>0</v>
      </c>
      <c r="Y53" s="153"/>
      <c r="Z53" s="153"/>
      <c r="AA53" s="153"/>
      <c r="AB53" s="81"/>
      <c r="AC53" s="81"/>
    </row>
    <row r="54" spans="1:29" s="99" customFormat="1" ht="34.5" customHeight="1">
      <c r="A54" s="27" t="s">
        <v>195</v>
      </c>
      <c r="B54" s="97" t="s">
        <v>201</v>
      </c>
      <c r="C54" s="191" t="s">
        <v>66</v>
      </c>
      <c r="D54" s="158">
        <v>46.96</v>
      </c>
      <c r="E54" s="42">
        <f>D54</f>
        <v>46.96</v>
      </c>
      <c r="F54" s="192">
        <v>0</v>
      </c>
      <c r="G54" s="192" t="s">
        <v>23</v>
      </c>
      <c r="H54" s="192" t="s">
        <v>23</v>
      </c>
      <c r="I54" s="192" t="s">
        <v>23</v>
      </c>
      <c r="J54" s="192">
        <v>0</v>
      </c>
      <c r="K54" s="130">
        <v>0</v>
      </c>
      <c r="L54" s="130">
        <v>0</v>
      </c>
      <c r="M54" s="98">
        <f>E54+F54+K54+L54</f>
        <v>46.96</v>
      </c>
      <c r="N54" s="190">
        <v>46.96</v>
      </c>
      <c r="O54" s="95">
        <v>0</v>
      </c>
      <c r="P54" s="211">
        <v>1.59</v>
      </c>
      <c r="Q54" s="94">
        <v>30.27</v>
      </c>
      <c r="R54" s="184">
        <v>15.1</v>
      </c>
      <c r="S54" s="130">
        <v>0</v>
      </c>
      <c r="T54" s="191">
        <f>ROUND(D54/X54*12,0)</f>
        <v>55</v>
      </c>
      <c r="U54" s="192" t="s">
        <v>23</v>
      </c>
      <c r="V54" s="98">
        <v>4.077</v>
      </c>
      <c r="W54" s="192">
        <v>0</v>
      </c>
      <c r="X54" s="98">
        <v>10.256</v>
      </c>
      <c r="Y54" s="185"/>
      <c r="Z54" s="185"/>
      <c r="AA54" s="185"/>
      <c r="AB54" s="81"/>
      <c r="AC54" s="81"/>
    </row>
    <row r="55" spans="1:29" s="99" customFormat="1" ht="34.5" customHeight="1">
      <c r="A55" s="27" t="s">
        <v>196</v>
      </c>
      <c r="B55" s="97" t="s">
        <v>194</v>
      </c>
      <c r="C55" s="191" t="s">
        <v>66</v>
      </c>
      <c r="D55" s="158">
        <v>26.92</v>
      </c>
      <c r="E55" s="42">
        <f>D55</f>
        <v>26.92</v>
      </c>
      <c r="F55" s="192">
        <v>0</v>
      </c>
      <c r="G55" s="192" t="s">
        <v>23</v>
      </c>
      <c r="H55" s="192" t="s">
        <v>23</v>
      </c>
      <c r="I55" s="192" t="s">
        <v>23</v>
      </c>
      <c r="J55" s="192">
        <v>0</v>
      </c>
      <c r="K55" s="130">
        <v>0</v>
      </c>
      <c r="L55" s="130">
        <v>0</v>
      </c>
      <c r="M55" s="98">
        <f>E55+F55+K55+L55</f>
        <v>26.92</v>
      </c>
      <c r="N55" s="190">
        <v>26.92</v>
      </c>
      <c r="O55" s="95">
        <v>0</v>
      </c>
      <c r="P55" s="211">
        <v>0</v>
      </c>
      <c r="Q55" s="95">
        <v>0</v>
      </c>
      <c r="R55" s="184">
        <v>5.94</v>
      </c>
      <c r="S55" s="98">
        <v>20.98</v>
      </c>
      <c r="T55" s="212" t="s">
        <v>23</v>
      </c>
      <c r="U55" s="192" t="s">
        <v>23</v>
      </c>
      <c r="V55" s="212">
        <v>0</v>
      </c>
      <c r="W55" s="212">
        <v>0</v>
      </c>
      <c r="X55" s="212">
        <v>0</v>
      </c>
      <c r="Y55" s="185"/>
      <c r="Z55" s="185"/>
      <c r="AA55" s="185"/>
      <c r="AB55" s="81"/>
      <c r="AC55" s="81"/>
    </row>
    <row r="56" spans="1:29" s="169" customFormat="1" ht="15.75">
      <c r="A56" s="302" t="s">
        <v>95</v>
      </c>
      <c r="B56" s="302"/>
      <c r="C56" s="302"/>
      <c r="D56" s="50">
        <f>SUM(D51:D55)</f>
        <v>884.72</v>
      </c>
      <c r="E56" s="50">
        <f>SUM(E51:E55)</f>
        <v>884.72</v>
      </c>
      <c r="F56" s="101">
        <f>SUM(F51:F55)</f>
        <v>0</v>
      </c>
      <c r="G56" s="159" t="s">
        <v>23</v>
      </c>
      <c r="H56" s="159" t="s">
        <v>23</v>
      </c>
      <c r="I56" s="159" t="s">
        <v>23</v>
      </c>
      <c r="J56" s="159">
        <v>0</v>
      </c>
      <c r="K56" s="101">
        <f>SUM(K51:K55)</f>
        <v>0</v>
      </c>
      <c r="L56" s="101">
        <f>SUM(L51:L55)</f>
        <v>0</v>
      </c>
      <c r="M56" s="50">
        <f>SUM(M51:M55)</f>
        <v>884.72</v>
      </c>
      <c r="N56" s="218">
        <v>884.72</v>
      </c>
      <c r="O56" s="101">
        <f>SUM(O51:O55)</f>
        <v>0</v>
      </c>
      <c r="P56" s="50">
        <f>SUM(P51:P55)</f>
        <v>1.59</v>
      </c>
      <c r="Q56" s="50">
        <f>SUM(Q51:Q55)</f>
        <v>294.38</v>
      </c>
      <c r="R56" s="50">
        <f>SUM(R51:R55)</f>
        <v>294.41</v>
      </c>
      <c r="S56" s="50">
        <f>SUM(S51:S55)</f>
        <v>294.34000000000003</v>
      </c>
      <c r="T56" s="45" t="s">
        <v>23</v>
      </c>
      <c r="U56" s="159" t="s">
        <v>23</v>
      </c>
      <c r="V56" s="50">
        <f>SUM(V51:V55)</f>
        <v>7.67</v>
      </c>
      <c r="W56" s="101">
        <f>SUM(W51:W55)</f>
        <v>0</v>
      </c>
      <c r="X56" s="50">
        <f>SUM(X51:X55)</f>
        <v>19.295</v>
      </c>
      <c r="Y56" s="69"/>
      <c r="Z56" s="69"/>
      <c r="AA56" s="69"/>
      <c r="AB56" s="82"/>
      <c r="AC56" s="82"/>
    </row>
    <row r="57" spans="1:29" s="99" customFormat="1" ht="15.75">
      <c r="A57" s="83" t="s">
        <v>128</v>
      </c>
      <c r="B57" s="243" t="s">
        <v>26</v>
      </c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5"/>
      <c r="Y57" s="79"/>
      <c r="Z57" s="79"/>
      <c r="AA57" s="79"/>
      <c r="AB57" s="81"/>
      <c r="AC57" s="81"/>
    </row>
    <row r="58" spans="1:29" s="99" customFormat="1" ht="31.5" customHeight="1">
      <c r="A58" s="27" t="s">
        <v>93</v>
      </c>
      <c r="B58" s="128" t="s">
        <v>187</v>
      </c>
      <c r="C58" s="155" t="s">
        <v>97</v>
      </c>
      <c r="D58" s="42">
        <v>283.76</v>
      </c>
      <c r="E58" s="42">
        <f>D58</f>
        <v>283.76</v>
      </c>
      <c r="F58" s="46">
        <v>0</v>
      </c>
      <c r="G58" s="46" t="s">
        <v>23</v>
      </c>
      <c r="H58" s="46" t="s">
        <v>23</v>
      </c>
      <c r="I58" s="46" t="s">
        <v>23</v>
      </c>
      <c r="J58" s="46">
        <v>0</v>
      </c>
      <c r="K58" s="46">
        <v>0</v>
      </c>
      <c r="L58" s="46">
        <v>0</v>
      </c>
      <c r="M58" s="98">
        <f>E58+F58+K58+L58</f>
        <v>283.76</v>
      </c>
      <c r="N58" s="76">
        <v>0</v>
      </c>
      <c r="O58" s="94">
        <f>D58</f>
        <v>283.76</v>
      </c>
      <c r="P58" s="213">
        <v>283.76</v>
      </c>
      <c r="Q58" s="130">
        <v>0</v>
      </c>
      <c r="R58" s="130">
        <v>0</v>
      </c>
      <c r="S58" s="130">
        <v>0</v>
      </c>
      <c r="T58" s="212" t="s">
        <v>23</v>
      </c>
      <c r="U58" s="45" t="s">
        <v>23</v>
      </c>
      <c r="V58" s="212">
        <v>0</v>
      </c>
      <c r="W58" s="212">
        <v>0</v>
      </c>
      <c r="X58" s="212">
        <v>0</v>
      </c>
      <c r="Y58" s="79"/>
      <c r="Z58" s="79"/>
      <c r="AA58" s="79"/>
      <c r="AB58" s="81"/>
      <c r="AC58" s="81"/>
    </row>
    <row r="59" spans="1:29" s="99" customFormat="1" ht="15.75" hidden="1">
      <c r="A59" s="27" t="s">
        <v>94</v>
      </c>
      <c r="B59" s="97"/>
      <c r="C59" s="46"/>
      <c r="D59" s="41"/>
      <c r="E59" s="42"/>
      <c r="F59" s="46">
        <v>0</v>
      </c>
      <c r="G59" s="46" t="s">
        <v>23</v>
      </c>
      <c r="H59" s="46" t="s">
        <v>23</v>
      </c>
      <c r="I59" s="46" t="s">
        <v>23</v>
      </c>
      <c r="J59" s="46" t="s">
        <v>23</v>
      </c>
      <c r="K59" s="46">
        <v>0</v>
      </c>
      <c r="L59" s="46">
        <v>0</v>
      </c>
      <c r="M59" s="98">
        <f>E59+F59+K59+L59</f>
        <v>0</v>
      </c>
      <c r="N59" s="76" t="s">
        <v>23</v>
      </c>
      <c r="O59" s="94">
        <f>D59</f>
        <v>0</v>
      </c>
      <c r="P59" s="211">
        <f>D59</f>
        <v>0</v>
      </c>
      <c r="Q59" s="95">
        <v>0</v>
      </c>
      <c r="R59" s="95">
        <v>0</v>
      </c>
      <c r="S59" s="95">
        <v>0</v>
      </c>
      <c r="T59" s="44" t="s">
        <v>23</v>
      </c>
      <c r="U59" s="45" t="s">
        <v>23</v>
      </c>
      <c r="V59" s="127" t="s">
        <v>23</v>
      </c>
      <c r="W59" s="101" t="s">
        <v>23</v>
      </c>
      <c r="X59" s="127">
        <v>0</v>
      </c>
      <c r="Y59" s="79"/>
      <c r="Z59" s="79"/>
      <c r="AA59" s="79"/>
      <c r="AB59" s="81"/>
      <c r="AC59" s="81"/>
    </row>
    <row r="60" spans="1:29" s="99" customFormat="1" ht="15.75" hidden="1">
      <c r="A60" s="27" t="s">
        <v>96</v>
      </c>
      <c r="B60" s="128"/>
      <c r="C60" s="140"/>
      <c r="D60" s="140"/>
      <c r="E60" s="140"/>
      <c r="F60" s="141">
        <v>0</v>
      </c>
      <c r="G60" s="141">
        <f>-H60-K528</f>
        <v>0</v>
      </c>
      <c r="H60" s="141"/>
      <c r="I60" s="141"/>
      <c r="J60" s="141"/>
      <c r="K60" s="141"/>
      <c r="L60" s="141"/>
      <c r="M60" s="98">
        <f>E60+F60+K60+L60</f>
        <v>0</v>
      </c>
      <c r="N60" s="139"/>
      <c r="O60" s="98">
        <f>G60+H60+M60+N60</f>
        <v>0</v>
      </c>
      <c r="P60" s="211">
        <v>0</v>
      </c>
      <c r="Q60" s="95">
        <v>0</v>
      </c>
      <c r="R60" s="95">
        <v>0</v>
      </c>
      <c r="S60" s="95">
        <v>0</v>
      </c>
      <c r="T60" s="44"/>
      <c r="U60" s="45"/>
      <c r="V60" s="127"/>
      <c r="W60" s="101"/>
      <c r="X60" s="127">
        <v>0</v>
      </c>
      <c r="Y60" s="142"/>
      <c r="Z60" s="142"/>
      <c r="AA60" s="142"/>
      <c r="AB60" s="81"/>
      <c r="AC60" s="81"/>
    </row>
    <row r="61" spans="1:29" s="99" customFormat="1" ht="15.75" hidden="1">
      <c r="A61" s="27" t="s">
        <v>180</v>
      </c>
      <c r="B61" s="128"/>
      <c r="C61" s="140"/>
      <c r="D61" s="56"/>
      <c r="E61" s="42"/>
      <c r="F61" s="46">
        <v>0</v>
      </c>
      <c r="G61" s="46" t="s">
        <v>23</v>
      </c>
      <c r="H61" s="46" t="s">
        <v>23</v>
      </c>
      <c r="I61" s="46" t="s">
        <v>23</v>
      </c>
      <c r="J61" s="46" t="s">
        <v>23</v>
      </c>
      <c r="K61" s="46">
        <v>0</v>
      </c>
      <c r="L61" s="46">
        <v>0</v>
      </c>
      <c r="M61" s="98">
        <f>E61+F61+K61+L61</f>
        <v>0</v>
      </c>
      <c r="N61" s="76" t="s">
        <v>23</v>
      </c>
      <c r="O61" s="94">
        <f>D61</f>
        <v>0</v>
      </c>
      <c r="P61" s="211">
        <f>D61</f>
        <v>0</v>
      </c>
      <c r="Q61" s="95">
        <v>0</v>
      </c>
      <c r="R61" s="95">
        <v>0</v>
      </c>
      <c r="S61" s="95">
        <v>0</v>
      </c>
      <c r="T61" s="44" t="s">
        <v>23</v>
      </c>
      <c r="U61" s="45" t="s">
        <v>23</v>
      </c>
      <c r="V61" s="127" t="s">
        <v>23</v>
      </c>
      <c r="W61" s="101" t="s">
        <v>23</v>
      </c>
      <c r="X61" s="127">
        <v>0</v>
      </c>
      <c r="Y61" s="79"/>
      <c r="Z61" s="79"/>
      <c r="AA61" s="79"/>
      <c r="AB61" s="81"/>
      <c r="AC61" s="81"/>
    </row>
    <row r="62" spans="1:29" s="169" customFormat="1" ht="15.75">
      <c r="A62" s="230" t="s">
        <v>129</v>
      </c>
      <c r="B62" s="231"/>
      <c r="C62" s="232"/>
      <c r="D62" s="50">
        <f>SUM(D58:D61)</f>
        <v>283.76</v>
      </c>
      <c r="E62" s="50">
        <f>SUM(E58:E61)</f>
        <v>283.76</v>
      </c>
      <c r="F62" s="101">
        <f>SUM(F58:F61)</f>
        <v>0</v>
      </c>
      <c r="G62" s="218" t="s">
        <v>23</v>
      </c>
      <c r="H62" s="218" t="s">
        <v>23</v>
      </c>
      <c r="I62" s="218" t="s">
        <v>23</v>
      </c>
      <c r="J62" s="218">
        <v>0</v>
      </c>
      <c r="K62" s="101">
        <f>SUM(K58:K61)</f>
        <v>0</v>
      </c>
      <c r="L62" s="101">
        <f>SUM(L58:L61)</f>
        <v>0</v>
      </c>
      <c r="M62" s="50">
        <f>SUM(M58:M61)</f>
        <v>283.76</v>
      </c>
      <c r="N62" s="218">
        <v>0</v>
      </c>
      <c r="O62" s="50">
        <f>SUM(O58:O61)</f>
        <v>283.76</v>
      </c>
      <c r="P62" s="50">
        <v>283.76</v>
      </c>
      <c r="Q62" s="101">
        <f>SUM(Q58:Q61)</f>
        <v>0</v>
      </c>
      <c r="R62" s="101">
        <f>SUM(R58:R61)</f>
        <v>0</v>
      </c>
      <c r="S62" s="101">
        <f>SUM(S58:S61)</f>
        <v>0</v>
      </c>
      <c r="T62" s="45" t="s">
        <v>23</v>
      </c>
      <c r="U62" s="45" t="s">
        <v>23</v>
      </c>
      <c r="V62" s="101">
        <f>SUM(V58:V61)</f>
        <v>0</v>
      </c>
      <c r="W62" s="101">
        <f>SUM(W58:W61)</f>
        <v>0</v>
      </c>
      <c r="X62" s="101">
        <f>SUM(X58:X61)</f>
        <v>0</v>
      </c>
      <c r="Y62" s="82"/>
      <c r="Z62" s="82"/>
      <c r="AA62" s="82"/>
      <c r="AB62" s="82"/>
      <c r="AC62" s="82"/>
    </row>
    <row r="63" spans="1:29" s="99" customFormat="1" ht="15.75">
      <c r="A63" s="135" t="s">
        <v>130</v>
      </c>
      <c r="B63" s="233" t="s">
        <v>121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5"/>
      <c r="Y63" s="81"/>
      <c r="Z63" s="81"/>
      <c r="AA63" s="81"/>
      <c r="AB63" s="81"/>
      <c r="AC63" s="81"/>
    </row>
    <row r="64" spans="1:29" s="99" customFormat="1" ht="15.75">
      <c r="A64" s="83"/>
      <c r="B64" s="68"/>
      <c r="C64" s="76"/>
      <c r="D64" s="76">
        <v>0</v>
      </c>
      <c r="E64" s="76">
        <v>0</v>
      </c>
      <c r="F64" s="46">
        <v>0</v>
      </c>
      <c r="G64" s="46" t="s">
        <v>23</v>
      </c>
      <c r="H64" s="46" t="s">
        <v>23</v>
      </c>
      <c r="I64" s="46" t="s">
        <v>23</v>
      </c>
      <c r="J64" s="46">
        <v>0</v>
      </c>
      <c r="K64" s="46">
        <v>0</v>
      </c>
      <c r="L64" s="46">
        <v>0</v>
      </c>
      <c r="M64" s="130">
        <f>E64+F64+K64+L64</f>
        <v>0</v>
      </c>
      <c r="N64" s="76">
        <v>0</v>
      </c>
      <c r="O64" s="95">
        <f>D64</f>
        <v>0</v>
      </c>
      <c r="P64" s="211">
        <v>0</v>
      </c>
      <c r="Q64" s="76">
        <v>0</v>
      </c>
      <c r="R64" s="76">
        <v>0</v>
      </c>
      <c r="S64" s="76">
        <v>0</v>
      </c>
      <c r="T64" s="44" t="s">
        <v>23</v>
      </c>
      <c r="U64" s="45" t="s">
        <v>23</v>
      </c>
      <c r="V64" s="212">
        <v>0</v>
      </c>
      <c r="W64" s="212">
        <v>0</v>
      </c>
      <c r="X64" s="212">
        <v>0</v>
      </c>
      <c r="Y64" s="81"/>
      <c r="Z64" s="81"/>
      <c r="AA64" s="81"/>
      <c r="AB64" s="81"/>
      <c r="AC64" s="81"/>
    </row>
    <row r="65" spans="1:29" s="99" customFormat="1" ht="15.75">
      <c r="A65" s="295" t="s">
        <v>131</v>
      </c>
      <c r="B65" s="295"/>
      <c r="C65" s="295"/>
      <c r="D65" s="76">
        <v>0</v>
      </c>
      <c r="E65" s="68">
        <v>0</v>
      </c>
      <c r="F65" s="101">
        <f>SUM(F64:F64)</f>
        <v>0</v>
      </c>
      <c r="G65" s="46" t="s">
        <v>23</v>
      </c>
      <c r="H65" s="46" t="s">
        <v>23</v>
      </c>
      <c r="I65" s="46" t="s">
        <v>23</v>
      </c>
      <c r="J65" s="46">
        <v>0</v>
      </c>
      <c r="K65" s="101">
        <f>SUM(K64:K64)</f>
        <v>0</v>
      </c>
      <c r="L65" s="101">
        <f>SUM(L64:L64)</f>
        <v>0</v>
      </c>
      <c r="M65" s="101">
        <f>SUM(M64:M64)</f>
        <v>0</v>
      </c>
      <c r="N65" s="76">
        <v>0</v>
      </c>
      <c r="O65" s="95">
        <f>D65</f>
        <v>0</v>
      </c>
      <c r="P65" s="211">
        <v>0</v>
      </c>
      <c r="Q65" s="76">
        <v>0</v>
      </c>
      <c r="R65" s="76">
        <v>0</v>
      </c>
      <c r="S65" s="76">
        <v>0</v>
      </c>
      <c r="T65" s="44" t="s">
        <v>23</v>
      </c>
      <c r="U65" s="45" t="s">
        <v>23</v>
      </c>
      <c r="V65" s="101">
        <f>SUM(V64:V64)</f>
        <v>0</v>
      </c>
      <c r="W65" s="101">
        <f>SUM(W64:W64)</f>
        <v>0</v>
      </c>
      <c r="X65" s="101">
        <v>0</v>
      </c>
      <c r="Y65" s="81"/>
      <c r="Z65" s="81"/>
      <c r="AA65" s="81"/>
      <c r="AB65" s="81"/>
      <c r="AC65" s="81"/>
    </row>
    <row r="66" spans="1:29" s="99" customFormat="1" ht="15.75">
      <c r="A66" s="17" t="s">
        <v>132</v>
      </c>
      <c r="B66" s="303" t="s">
        <v>123</v>
      </c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5"/>
      <c r="Y66" s="79"/>
      <c r="Z66" s="79"/>
      <c r="AA66" s="79"/>
      <c r="AB66" s="81"/>
      <c r="AC66" s="81"/>
    </row>
    <row r="67" spans="1:29" s="99" customFormat="1" ht="15.75">
      <c r="A67" s="68"/>
      <c r="B67" s="68"/>
      <c r="C67" s="106"/>
      <c r="D67" s="76">
        <v>0</v>
      </c>
      <c r="E67" s="76">
        <v>0</v>
      </c>
      <c r="F67" s="46">
        <v>0</v>
      </c>
      <c r="G67" s="46" t="s">
        <v>23</v>
      </c>
      <c r="H67" s="46" t="s">
        <v>23</v>
      </c>
      <c r="I67" s="46" t="s">
        <v>23</v>
      </c>
      <c r="J67" s="46">
        <v>0</v>
      </c>
      <c r="K67" s="46">
        <v>0</v>
      </c>
      <c r="L67" s="46">
        <v>0</v>
      </c>
      <c r="M67" s="130">
        <f>E67+F67+K67+L67</f>
        <v>0</v>
      </c>
      <c r="N67" s="76">
        <v>0</v>
      </c>
      <c r="O67" s="95">
        <f>D67</f>
        <v>0</v>
      </c>
      <c r="P67" s="211">
        <v>0</v>
      </c>
      <c r="Q67" s="76">
        <v>0</v>
      </c>
      <c r="R67" s="76">
        <v>0</v>
      </c>
      <c r="S67" s="76">
        <v>0</v>
      </c>
      <c r="T67" s="44" t="s">
        <v>23</v>
      </c>
      <c r="U67" s="45" t="s">
        <v>23</v>
      </c>
      <c r="V67" s="212">
        <v>0</v>
      </c>
      <c r="W67" s="212">
        <v>0</v>
      </c>
      <c r="X67" s="212">
        <v>0</v>
      </c>
      <c r="Y67" s="79"/>
      <c r="Z67" s="79"/>
      <c r="AA67" s="79"/>
      <c r="AB67" s="81"/>
      <c r="AC67" s="81"/>
    </row>
    <row r="68" spans="1:29" s="99" customFormat="1" ht="15.75">
      <c r="A68" s="230" t="s">
        <v>133</v>
      </c>
      <c r="B68" s="231"/>
      <c r="C68" s="232"/>
      <c r="D68" s="76">
        <v>0</v>
      </c>
      <c r="E68" s="68">
        <v>0</v>
      </c>
      <c r="F68" s="101">
        <f>SUM(F67:F67)</f>
        <v>0</v>
      </c>
      <c r="G68" s="46" t="s">
        <v>23</v>
      </c>
      <c r="H68" s="46" t="s">
        <v>23</v>
      </c>
      <c r="I68" s="46" t="s">
        <v>23</v>
      </c>
      <c r="J68" s="46">
        <v>0</v>
      </c>
      <c r="K68" s="101">
        <f>SUM(K67:K67)</f>
        <v>0</v>
      </c>
      <c r="L68" s="213">
        <v>0</v>
      </c>
      <c r="M68" s="101">
        <f>SUM(M67:M67)</f>
        <v>0</v>
      </c>
      <c r="N68" s="76">
        <v>0</v>
      </c>
      <c r="O68" s="95">
        <f>D68</f>
        <v>0</v>
      </c>
      <c r="P68" s="211">
        <v>0</v>
      </c>
      <c r="Q68" s="76">
        <v>0</v>
      </c>
      <c r="R68" s="76">
        <v>0</v>
      </c>
      <c r="S68" s="76">
        <v>0</v>
      </c>
      <c r="T68" s="44" t="s">
        <v>23</v>
      </c>
      <c r="U68" s="45" t="s">
        <v>23</v>
      </c>
      <c r="V68" s="101">
        <f>SUM(V67:V67)</f>
        <v>0</v>
      </c>
      <c r="W68" s="101">
        <f>SUM(W67:W67)</f>
        <v>0</v>
      </c>
      <c r="X68" s="101">
        <v>0</v>
      </c>
      <c r="Y68" s="81"/>
      <c r="Z68" s="81"/>
      <c r="AA68" s="81"/>
      <c r="AB68" s="81"/>
      <c r="AC68" s="81"/>
    </row>
    <row r="69" spans="1:29" s="99" customFormat="1" ht="15.75">
      <c r="A69" s="25" t="s">
        <v>78</v>
      </c>
      <c r="B69" s="233" t="s">
        <v>99</v>
      </c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5"/>
      <c r="Y69" s="81"/>
      <c r="Z69" s="81"/>
      <c r="AA69" s="81"/>
      <c r="AB69" s="81"/>
      <c r="AC69" s="81"/>
    </row>
    <row r="70" spans="1:29" s="99" customFormat="1" ht="20.25" customHeight="1" hidden="1">
      <c r="A70" s="27" t="s">
        <v>79</v>
      </c>
      <c r="B70" s="40"/>
      <c r="C70" s="56"/>
      <c r="D70" s="41"/>
      <c r="E70" s="42">
        <f>D70</f>
        <v>0</v>
      </c>
      <c r="F70" s="46">
        <v>0</v>
      </c>
      <c r="G70" s="46" t="s">
        <v>23</v>
      </c>
      <c r="H70" s="46" t="s">
        <v>23</v>
      </c>
      <c r="I70" s="46" t="s">
        <v>23</v>
      </c>
      <c r="J70" s="46" t="s">
        <v>23</v>
      </c>
      <c r="K70" s="46">
        <v>0</v>
      </c>
      <c r="L70" s="46">
        <v>0</v>
      </c>
      <c r="M70" s="98">
        <f>E70+F70+K70+L70</f>
        <v>0</v>
      </c>
      <c r="N70" s="76" t="s">
        <v>23</v>
      </c>
      <c r="O70" s="94">
        <f>D70</f>
        <v>0</v>
      </c>
      <c r="P70" s="211">
        <v>0</v>
      </c>
      <c r="Q70" s="76">
        <v>0</v>
      </c>
      <c r="R70" s="76">
        <f>D70/2</f>
        <v>0</v>
      </c>
      <c r="S70" s="76">
        <f>R70</f>
        <v>0</v>
      </c>
      <c r="T70" s="136" t="e">
        <f>ROUND(D70/X70*12,0)</f>
        <v>#DIV/0!</v>
      </c>
      <c r="U70" s="56" t="s">
        <v>23</v>
      </c>
      <c r="V70" s="47"/>
      <c r="W70" s="46" t="s">
        <v>23</v>
      </c>
      <c r="X70" s="51"/>
      <c r="Y70" s="81"/>
      <c r="Z70" s="81"/>
      <c r="AA70" s="81"/>
      <c r="AB70" s="81"/>
      <c r="AC70" s="81"/>
    </row>
    <row r="71" spans="1:29" s="99" customFormat="1" ht="15.75" hidden="1">
      <c r="A71" s="27" t="s">
        <v>80</v>
      </c>
      <c r="B71" s="29"/>
      <c r="C71" s="56"/>
      <c r="D71" s="56"/>
      <c r="E71" s="42">
        <f>D71</f>
        <v>0</v>
      </c>
      <c r="F71" s="46">
        <v>0</v>
      </c>
      <c r="G71" s="46" t="s">
        <v>23</v>
      </c>
      <c r="H71" s="46" t="s">
        <v>23</v>
      </c>
      <c r="I71" s="46" t="s">
        <v>23</v>
      </c>
      <c r="J71" s="46" t="s">
        <v>23</v>
      </c>
      <c r="K71" s="46">
        <v>0</v>
      </c>
      <c r="L71" s="46">
        <v>0</v>
      </c>
      <c r="M71" s="98">
        <f>E71+F71+K71+L71</f>
        <v>0</v>
      </c>
      <c r="N71" s="76" t="s">
        <v>23</v>
      </c>
      <c r="O71" s="94">
        <f>D71</f>
        <v>0</v>
      </c>
      <c r="P71" s="211">
        <v>0</v>
      </c>
      <c r="Q71" s="76">
        <v>0</v>
      </c>
      <c r="R71" s="76">
        <f>D71/2</f>
        <v>0</v>
      </c>
      <c r="S71" s="76">
        <f>R71</f>
        <v>0</v>
      </c>
      <c r="T71" s="136" t="e">
        <f>ROUND(D71/X71*12,0)</f>
        <v>#DIV/0!</v>
      </c>
      <c r="U71" s="56" t="s">
        <v>23</v>
      </c>
      <c r="V71" s="47"/>
      <c r="W71" s="46" t="s">
        <v>23</v>
      </c>
      <c r="X71" s="51"/>
      <c r="Y71" s="81"/>
      <c r="Z71" s="81"/>
      <c r="AA71" s="81"/>
      <c r="AB71" s="81"/>
      <c r="AC71" s="81"/>
    </row>
    <row r="72" spans="1:29" s="99" customFormat="1" ht="15.75">
      <c r="A72" s="230" t="s">
        <v>134</v>
      </c>
      <c r="B72" s="231"/>
      <c r="C72" s="232"/>
      <c r="D72" s="101">
        <f>SUM(D70:D71)</f>
        <v>0</v>
      </c>
      <c r="E72" s="101">
        <f>SUM(E70:E71)</f>
        <v>0</v>
      </c>
      <c r="F72" s="101">
        <f>SUM(F70:F71)</f>
        <v>0</v>
      </c>
      <c r="G72" s="43" t="s">
        <v>23</v>
      </c>
      <c r="H72" s="43" t="s">
        <v>23</v>
      </c>
      <c r="I72" s="43" t="s">
        <v>23</v>
      </c>
      <c r="J72" s="43">
        <v>0</v>
      </c>
      <c r="K72" s="101">
        <f>SUM(K70:K71)</f>
        <v>0</v>
      </c>
      <c r="L72" s="101">
        <f>SUM(L70:L71)</f>
        <v>0</v>
      </c>
      <c r="M72" s="101">
        <f>SUM(M70:M71)</f>
        <v>0</v>
      </c>
      <c r="N72" s="43">
        <v>0</v>
      </c>
      <c r="O72" s="101">
        <f>SUM(O70:O71)</f>
        <v>0</v>
      </c>
      <c r="P72" s="101">
        <f>SUM(P70:P71)</f>
        <v>0</v>
      </c>
      <c r="Q72" s="101">
        <f>SUM(Q70:Q71)</f>
        <v>0</v>
      </c>
      <c r="R72" s="101">
        <f>SUM(R70:R71)</f>
        <v>0</v>
      </c>
      <c r="S72" s="101">
        <f>SUM(S70:S71)</f>
        <v>0</v>
      </c>
      <c r="T72" s="45" t="s">
        <v>23</v>
      </c>
      <c r="U72" s="45" t="s">
        <v>23</v>
      </c>
      <c r="V72" s="45">
        <v>0</v>
      </c>
      <c r="W72" s="45">
        <v>0</v>
      </c>
      <c r="X72" s="45">
        <v>0</v>
      </c>
      <c r="Y72" s="81"/>
      <c r="Z72" s="81"/>
      <c r="AA72" s="81"/>
      <c r="AB72" s="81"/>
      <c r="AC72" s="81"/>
    </row>
    <row r="73" spans="1:29" s="99" customFormat="1" ht="15.75">
      <c r="A73" s="17" t="s">
        <v>135</v>
      </c>
      <c r="B73" s="233" t="s">
        <v>125</v>
      </c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5"/>
      <c r="Y73" s="81"/>
      <c r="Z73" s="81"/>
      <c r="AA73" s="81"/>
      <c r="AB73" s="81"/>
      <c r="AC73" s="81"/>
    </row>
    <row r="74" spans="1:29" s="99" customFormat="1" ht="31.5">
      <c r="A74" s="17" t="s">
        <v>211</v>
      </c>
      <c r="B74" s="97" t="s">
        <v>213</v>
      </c>
      <c r="C74" s="201" t="s">
        <v>66</v>
      </c>
      <c r="D74" s="158">
        <v>10.154</v>
      </c>
      <c r="E74" s="158">
        <v>10.154</v>
      </c>
      <c r="F74" s="46">
        <v>0</v>
      </c>
      <c r="G74" s="46" t="s">
        <v>23</v>
      </c>
      <c r="H74" s="46" t="s">
        <v>23</v>
      </c>
      <c r="I74" s="46" t="s">
        <v>23</v>
      </c>
      <c r="J74" s="46">
        <v>0</v>
      </c>
      <c r="K74" s="46">
        <v>0</v>
      </c>
      <c r="L74" s="46">
        <v>0</v>
      </c>
      <c r="M74" s="158">
        <v>10.154</v>
      </c>
      <c r="N74" s="76">
        <v>10.15</v>
      </c>
      <c r="O74" s="95">
        <v>0</v>
      </c>
      <c r="P74" s="88">
        <v>10.15</v>
      </c>
      <c r="Q74" s="88">
        <v>0</v>
      </c>
      <c r="R74" s="88">
        <v>0</v>
      </c>
      <c r="S74" s="95">
        <v>0</v>
      </c>
      <c r="T74" s="44" t="s">
        <v>23</v>
      </c>
      <c r="U74" s="45" t="s">
        <v>23</v>
      </c>
      <c r="V74" s="212">
        <v>0</v>
      </c>
      <c r="W74" s="212">
        <v>0</v>
      </c>
      <c r="X74" s="212">
        <v>0</v>
      </c>
      <c r="Y74" s="81"/>
      <c r="Z74" s="81"/>
      <c r="AA74" s="81"/>
      <c r="AB74" s="81"/>
      <c r="AC74" s="81"/>
    </row>
    <row r="75" spans="1:29" s="99" customFormat="1" ht="15.75">
      <c r="A75" s="230" t="s">
        <v>136</v>
      </c>
      <c r="B75" s="231"/>
      <c r="C75" s="232"/>
      <c r="D75" s="158">
        <v>10.154</v>
      </c>
      <c r="E75" s="158">
        <v>10.154</v>
      </c>
      <c r="F75" s="101">
        <f>SUM(F74:F74)</f>
        <v>0</v>
      </c>
      <c r="G75" s="46" t="s">
        <v>23</v>
      </c>
      <c r="H75" s="46" t="s">
        <v>23</v>
      </c>
      <c r="I75" s="46" t="s">
        <v>23</v>
      </c>
      <c r="J75" s="46">
        <v>0</v>
      </c>
      <c r="K75" s="213">
        <v>0</v>
      </c>
      <c r="L75" s="213">
        <v>0</v>
      </c>
      <c r="M75" s="158">
        <v>10.154</v>
      </c>
      <c r="N75" s="76">
        <v>10.15</v>
      </c>
      <c r="O75" s="178">
        <v>0</v>
      </c>
      <c r="P75" s="88">
        <v>10.15</v>
      </c>
      <c r="Q75" s="88">
        <v>0</v>
      </c>
      <c r="R75" s="88">
        <v>0</v>
      </c>
      <c r="S75" s="88">
        <v>0</v>
      </c>
      <c r="T75" s="44" t="s">
        <v>23</v>
      </c>
      <c r="U75" s="45" t="s">
        <v>23</v>
      </c>
      <c r="V75" s="212">
        <v>0</v>
      </c>
      <c r="W75" s="212">
        <v>0</v>
      </c>
      <c r="X75" s="212">
        <v>0</v>
      </c>
      <c r="Y75" s="81"/>
      <c r="Z75" s="81"/>
      <c r="AA75" s="81"/>
      <c r="AB75" s="81"/>
      <c r="AC75" s="81"/>
    </row>
    <row r="76" spans="1:29" s="99" customFormat="1" ht="23.25" customHeight="1" thickBot="1">
      <c r="A76" s="320" t="s">
        <v>40</v>
      </c>
      <c r="B76" s="321"/>
      <c r="C76" s="322"/>
      <c r="D76" s="162">
        <f>D56+D62+D72+D75</f>
        <v>1178.634</v>
      </c>
      <c r="E76" s="162">
        <f>E56+E62+E72+E75</f>
        <v>1178.634</v>
      </c>
      <c r="F76" s="163">
        <f>F56+F62+F72</f>
        <v>0</v>
      </c>
      <c r="G76" s="164" t="s">
        <v>23</v>
      </c>
      <c r="H76" s="164" t="s">
        <v>23</v>
      </c>
      <c r="I76" s="164" t="s">
        <v>23</v>
      </c>
      <c r="J76" s="164">
        <v>0</v>
      </c>
      <c r="K76" s="163">
        <f>K56+K62+K72</f>
        <v>0</v>
      </c>
      <c r="L76" s="163">
        <f>L56+L62+L72</f>
        <v>0</v>
      </c>
      <c r="M76" s="162">
        <f>M56+M62+M72+M75</f>
        <v>1178.634</v>
      </c>
      <c r="N76" s="164">
        <v>894.87</v>
      </c>
      <c r="O76" s="162">
        <f>O56+O62+O72+O75</f>
        <v>283.76</v>
      </c>
      <c r="P76" s="162">
        <f>P56+P62+P72+P75</f>
        <v>295.49999999999994</v>
      </c>
      <c r="Q76" s="162">
        <f>Q56+Q62+Q72</f>
        <v>294.38</v>
      </c>
      <c r="R76" s="162">
        <f>R56+R62+R72</f>
        <v>294.41</v>
      </c>
      <c r="S76" s="162">
        <f>S56+S62+S72</f>
        <v>294.34000000000003</v>
      </c>
      <c r="T76" s="210" t="s">
        <v>23</v>
      </c>
      <c r="U76" s="167" t="s">
        <v>23</v>
      </c>
      <c r="V76" s="162">
        <f>V56+V62+V72</f>
        <v>7.67</v>
      </c>
      <c r="W76" s="163">
        <f>W56+W62+W72</f>
        <v>0</v>
      </c>
      <c r="X76" s="162">
        <f>X56+X62+X72</f>
        <v>19.295</v>
      </c>
      <c r="Y76" s="81"/>
      <c r="Z76" s="81"/>
      <c r="AA76" s="81"/>
      <c r="AB76" s="81"/>
      <c r="AC76" s="81"/>
    </row>
    <row r="77" spans="1:29" s="169" customFormat="1" ht="23.25" customHeight="1">
      <c r="A77" s="323" t="s">
        <v>137</v>
      </c>
      <c r="B77" s="324"/>
      <c r="C77" s="325"/>
      <c r="D77" s="165">
        <f>D47+D76</f>
        <v>36742.49399999999</v>
      </c>
      <c r="E77" s="165">
        <f>E47+E76</f>
        <v>3972.574</v>
      </c>
      <c r="F77" s="166">
        <f>F47+F76</f>
        <v>0</v>
      </c>
      <c r="G77" s="220" t="s">
        <v>23</v>
      </c>
      <c r="H77" s="215">
        <v>32769.92</v>
      </c>
      <c r="I77" s="220" t="s">
        <v>23</v>
      </c>
      <c r="J77" s="215"/>
      <c r="K77" s="166">
        <f>K47+K76</f>
        <v>0</v>
      </c>
      <c r="L77" s="166">
        <f>L47+L76</f>
        <v>0</v>
      </c>
      <c r="M77" s="165">
        <f>M47+M76</f>
        <v>3972.574</v>
      </c>
      <c r="N77" s="221">
        <v>1284.75</v>
      </c>
      <c r="O77" s="165">
        <f>O47+O76</f>
        <v>35457.74</v>
      </c>
      <c r="P77" s="165">
        <f>P47+P76</f>
        <v>1011.6499999999999</v>
      </c>
      <c r="Q77" s="165">
        <f>Q47+Q76</f>
        <v>1010.53</v>
      </c>
      <c r="R77" s="165">
        <f>R47+R76</f>
        <v>1010.56</v>
      </c>
      <c r="S77" s="165">
        <f>S47+S76</f>
        <v>33709.74999999999</v>
      </c>
      <c r="T77" s="168" t="s">
        <v>23</v>
      </c>
      <c r="U77" s="168" t="s">
        <v>23</v>
      </c>
      <c r="V77" s="165">
        <f>V47+V76</f>
        <v>126.062</v>
      </c>
      <c r="W77" s="166">
        <f>W47+W76</f>
        <v>0</v>
      </c>
      <c r="X77" s="165">
        <f>X47+X76</f>
        <v>319.815</v>
      </c>
      <c r="Y77" s="82"/>
      <c r="Z77" s="82"/>
      <c r="AA77" s="82"/>
      <c r="AB77" s="82"/>
      <c r="AC77" s="82"/>
    </row>
    <row r="78" spans="1:24" ht="30.75" customHeight="1">
      <c r="A78" s="79" t="s">
        <v>138</v>
      </c>
      <c r="B78" s="89"/>
      <c r="C78" s="89"/>
      <c r="D78" s="89"/>
      <c r="E78" s="89"/>
      <c r="F78" s="90"/>
      <c r="G78" s="90"/>
      <c r="H78" s="90"/>
      <c r="K78" s="326"/>
      <c r="L78" s="326"/>
      <c r="M78" s="326"/>
      <c r="N78" s="326"/>
      <c r="O78" s="326"/>
      <c r="T78" s="71"/>
      <c r="U78" s="71"/>
      <c r="V78" s="71"/>
      <c r="W78" s="79"/>
      <c r="X78" s="71"/>
    </row>
    <row r="79" spans="1:24" ht="15.75">
      <c r="A79" s="91" t="s">
        <v>139</v>
      </c>
      <c r="B79" s="79"/>
      <c r="C79" s="69"/>
      <c r="D79" s="69"/>
      <c r="E79" s="69"/>
      <c r="F79" s="69"/>
      <c r="G79" s="69"/>
      <c r="H79" s="69"/>
      <c r="I79" s="69"/>
      <c r="J79" s="69"/>
      <c r="T79" s="137"/>
      <c r="U79" s="79"/>
      <c r="V79" s="79"/>
      <c r="W79" s="79"/>
      <c r="X79" s="70"/>
    </row>
    <row r="80" spans="1:24" ht="15.75">
      <c r="A80" s="91" t="s">
        <v>140</v>
      </c>
      <c r="B80" s="79"/>
      <c r="C80" s="69"/>
      <c r="D80" s="69"/>
      <c r="E80" s="69"/>
      <c r="F80" s="69"/>
      <c r="G80" s="69"/>
      <c r="H80" s="69"/>
      <c r="T80" s="71"/>
      <c r="U80" s="71"/>
      <c r="V80" s="71"/>
      <c r="W80" s="71"/>
      <c r="X80" s="69"/>
    </row>
    <row r="81" spans="1:4" ht="48" customHeight="1">
      <c r="A81" s="327"/>
      <c r="B81" s="327"/>
      <c r="C81" s="327"/>
      <c r="D81" s="327"/>
    </row>
    <row r="82" spans="1:85" s="31" customFormat="1" ht="24" customHeight="1">
      <c r="A82" s="35"/>
      <c r="B82" s="35"/>
      <c r="C82" s="328" t="s">
        <v>62</v>
      </c>
      <c r="D82" s="328"/>
      <c r="E82" s="328"/>
      <c r="F82" s="328"/>
      <c r="G82" s="328"/>
      <c r="H82" s="328"/>
      <c r="I82" s="32"/>
      <c r="J82" s="32"/>
      <c r="K82" s="32"/>
      <c r="L82" s="32"/>
      <c r="M82" s="328" t="s">
        <v>65</v>
      </c>
      <c r="N82" s="328"/>
      <c r="O82" s="328"/>
      <c r="P82" s="328"/>
      <c r="Q82" s="32"/>
      <c r="R82" s="32"/>
      <c r="S82" s="32"/>
      <c r="T82" s="32"/>
      <c r="U82" s="32"/>
      <c r="V82" s="32"/>
      <c r="W82" s="32"/>
      <c r="X82" s="32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</row>
    <row r="83" spans="1:85" s="60" customFormat="1" ht="14.25" customHeight="1">
      <c r="A83" s="6"/>
      <c r="B83" s="6"/>
      <c r="C83" s="64"/>
      <c r="D83" s="64"/>
      <c r="E83" s="64"/>
      <c r="F83" s="64"/>
      <c r="G83" s="64"/>
      <c r="H83" s="64"/>
      <c r="I83" s="33"/>
      <c r="J83" s="33"/>
      <c r="K83" s="33"/>
      <c r="L83" s="33"/>
      <c r="M83" s="64"/>
      <c r="N83" s="64"/>
      <c r="O83" s="64"/>
      <c r="P83" s="36"/>
      <c r="Q83" s="33"/>
      <c r="R83" s="33"/>
      <c r="S83" s="33"/>
      <c r="T83" s="64"/>
      <c r="U83" s="33"/>
      <c r="V83" s="33"/>
      <c r="W83" s="33"/>
      <c r="X83" s="3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</row>
    <row r="84" spans="1:85" s="60" customFormat="1" ht="28.5" customHeight="1">
      <c r="A84" s="6"/>
      <c r="B84" s="6"/>
      <c r="C84" s="248" t="s">
        <v>25</v>
      </c>
      <c r="D84" s="248"/>
      <c r="E84" s="248"/>
      <c r="F84" s="248"/>
      <c r="G84" s="248"/>
      <c r="H84" s="248"/>
      <c r="I84" s="34"/>
      <c r="J84" s="34"/>
      <c r="K84" s="34"/>
      <c r="L84" s="34"/>
      <c r="M84" s="248" t="s">
        <v>63</v>
      </c>
      <c r="N84" s="248"/>
      <c r="O84" s="248"/>
      <c r="P84" s="248"/>
      <c r="Q84" s="33"/>
      <c r="R84" s="33"/>
      <c r="S84" s="33"/>
      <c r="T84" s="33"/>
      <c r="U84" s="33"/>
      <c r="V84" s="33"/>
      <c r="W84" s="33"/>
      <c r="X84" s="3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</row>
    <row r="85" spans="1:85" s="60" customFormat="1" ht="13.5" customHeight="1">
      <c r="A85" s="6"/>
      <c r="B85" s="6"/>
      <c r="C85" s="248"/>
      <c r="D85" s="248"/>
      <c r="E85" s="248"/>
      <c r="F85" s="248"/>
      <c r="G85" s="248"/>
      <c r="H85" s="248"/>
      <c r="I85" s="34"/>
      <c r="J85" s="34"/>
      <c r="K85" s="34"/>
      <c r="L85" s="34"/>
      <c r="M85" s="248"/>
      <c r="N85" s="248"/>
      <c r="O85" s="248"/>
      <c r="P85" s="248"/>
      <c r="Q85" s="33"/>
      <c r="R85" s="33"/>
      <c r="S85" s="33"/>
      <c r="T85" s="33"/>
      <c r="U85" s="33"/>
      <c r="V85" s="33"/>
      <c r="W85" s="33"/>
      <c r="X85" s="3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</row>
    <row r="86" spans="1:85" s="60" customFormat="1" ht="29.25" customHeight="1">
      <c r="A86" s="6"/>
      <c r="B86" s="6"/>
      <c r="C86" s="248" t="s">
        <v>102</v>
      </c>
      <c r="D86" s="248"/>
      <c r="E86" s="248"/>
      <c r="F86" s="248"/>
      <c r="G86" s="248"/>
      <c r="H86" s="248"/>
      <c r="I86" s="34"/>
      <c r="J86" s="34"/>
      <c r="K86" s="34"/>
      <c r="L86" s="34"/>
      <c r="M86" s="248" t="s">
        <v>103</v>
      </c>
      <c r="N86" s="248"/>
      <c r="O86" s="248"/>
      <c r="P86" s="248"/>
      <c r="Q86" s="34"/>
      <c r="R86" s="33"/>
      <c r="S86" s="33"/>
      <c r="T86" s="33"/>
      <c r="U86" s="34"/>
      <c r="V86" s="33"/>
      <c r="W86" s="33"/>
      <c r="X86" s="3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</row>
    <row r="92" spans="2:24" ht="15.75">
      <c r="B92" s="14"/>
      <c r="T92" s="14"/>
      <c r="U92" s="14"/>
      <c r="V92" s="14"/>
      <c r="W92" s="14"/>
      <c r="X92" s="14"/>
    </row>
    <row r="93" spans="2:24" ht="15.75">
      <c r="B93" s="14"/>
      <c r="T93" s="14"/>
      <c r="U93" s="14"/>
      <c r="V93" s="14"/>
      <c r="W93" s="14"/>
      <c r="X93" s="14"/>
    </row>
    <row r="94" spans="2:24" ht="15.75">
      <c r="B94" s="14"/>
      <c r="T94" s="14"/>
      <c r="U94" s="14"/>
      <c r="V94" s="14"/>
      <c r="W94" s="14"/>
      <c r="X94" s="14"/>
    </row>
    <row r="95" spans="2:24" ht="15.75">
      <c r="B95" s="14"/>
      <c r="T95" s="14"/>
      <c r="U95" s="14"/>
      <c r="V95" s="14"/>
      <c r="W95" s="14"/>
      <c r="X95" s="14"/>
    </row>
    <row r="96" spans="2:24" ht="15.75">
      <c r="B96" s="14"/>
      <c r="T96" s="14"/>
      <c r="U96" s="14"/>
      <c r="V96" s="14"/>
      <c r="W96" s="14"/>
      <c r="X96" s="14"/>
    </row>
    <row r="97" spans="2:24" ht="15.75">
      <c r="B97" s="14"/>
      <c r="T97" s="14"/>
      <c r="U97" s="14"/>
      <c r="V97" s="14"/>
      <c r="W97" s="14"/>
      <c r="X97" s="14"/>
    </row>
    <row r="98" spans="2:24" ht="15.75">
      <c r="B98" s="14"/>
      <c r="T98" s="14"/>
      <c r="U98" s="14"/>
      <c r="V98" s="14"/>
      <c r="W98" s="14"/>
      <c r="X98" s="14"/>
    </row>
    <row r="99" spans="2:24" ht="15.75">
      <c r="B99" s="14"/>
      <c r="T99" s="14"/>
      <c r="U99" s="14"/>
      <c r="V99" s="14"/>
      <c r="W99" s="14"/>
      <c r="X99" s="14"/>
    </row>
    <row r="100" spans="2:24" ht="15.75">
      <c r="B100" s="14"/>
      <c r="T100" s="14"/>
      <c r="U100" s="14"/>
      <c r="V100" s="14"/>
      <c r="W100" s="14"/>
      <c r="X100" s="14"/>
    </row>
    <row r="101" spans="2:24" ht="15.75">
      <c r="B101" s="14"/>
      <c r="T101" s="14"/>
      <c r="U101" s="14"/>
      <c r="V101" s="14"/>
      <c r="W101" s="14"/>
      <c r="X101" s="14"/>
    </row>
    <row r="102" spans="2:24" ht="15.75">
      <c r="B102" s="14"/>
      <c r="T102" s="14"/>
      <c r="U102" s="14"/>
      <c r="V102" s="14"/>
      <c r="W102" s="14"/>
      <c r="X102" s="14"/>
    </row>
    <row r="103" spans="2:24" ht="15.75">
      <c r="B103" s="14"/>
      <c r="T103" s="14"/>
      <c r="U103" s="14"/>
      <c r="V103" s="14"/>
      <c r="W103" s="14"/>
      <c r="X103" s="14"/>
    </row>
    <row r="104" spans="2:24" ht="15.75">
      <c r="B104" s="14"/>
      <c r="T104" s="14"/>
      <c r="U104" s="14"/>
      <c r="V104" s="14"/>
      <c r="W104" s="14"/>
      <c r="X104" s="14"/>
    </row>
    <row r="105" spans="2:24" ht="15.75">
      <c r="B105" s="14"/>
      <c r="T105" s="14"/>
      <c r="U105" s="14"/>
      <c r="V105" s="14"/>
      <c r="W105" s="14"/>
      <c r="X105" s="14"/>
    </row>
    <row r="106" spans="2:24" ht="15.75">
      <c r="B106" s="14"/>
      <c r="T106" s="14"/>
      <c r="U106" s="14"/>
      <c r="V106" s="14"/>
      <c r="W106" s="14"/>
      <c r="X106" s="14"/>
    </row>
    <row r="107" spans="2:24" ht="15.75">
      <c r="B107" s="14"/>
      <c r="T107" s="14"/>
      <c r="U107" s="14"/>
      <c r="V107" s="14"/>
      <c r="W107" s="14"/>
      <c r="X107" s="14"/>
    </row>
    <row r="108" spans="2:24" ht="15.75">
      <c r="B108" s="14"/>
      <c r="T108" s="14"/>
      <c r="U108" s="14"/>
      <c r="V108" s="14"/>
      <c r="W108" s="14"/>
      <c r="X108" s="14"/>
    </row>
    <row r="109" spans="2:24" ht="15.75">
      <c r="B109" s="14"/>
      <c r="T109" s="14"/>
      <c r="U109" s="14"/>
      <c r="V109" s="14"/>
      <c r="W109" s="14"/>
      <c r="X109" s="14"/>
    </row>
  </sheetData>
  <sheetProtection/>
  <mergeCells count="83">
    <mergeCell ref="C85:H85"/>
    <mergeCell ref="M85:P85"/>
    <mergeCell ref="C86:H86"/>
    <mergeCell ref="M86:P86"/>
    <mergeCell ref="A75:C75"/>
    <mergeCell ref="A76:C76"/>
    <mergeCell ref="A77:C77"/>
    <mergeCell ref="K78:O78"/>
    <mergeCell ref="A81:D81"/>
    <mergeCell ref="C82:H82"/>
    <mergeCell ref="M82:P82"/>
    <mergeCell ref="C84:H84"/>
    <mergeCell ref="M84:P84"/>
    <mergeCell ref="A43:C43"/>
    <mergeCell ref="A47:C47"/>
    <mergeCell ref="W10:W13"/>
    <mergeCell ref="C15:X15"/>
    <mergeCell ref="A16:X16"/>
    <mergeCell ref="C17:X17"/>
    <mergeCell ref="A22:C22"/>
    <mergeCell ref="B35:X35"/>
    <mergeCell ref="Y10:Y13"/>
    <mergeCell ref="D11:D13"/>
    <mergeCell ref="E11:J11"/>
    <mergeCell ref="N11:N13"/>
    <mergeCell ref="O11:O13"/>
    <mergeCell ref="P11:P13"/>
    <mergeCell ref="Q11:Q13"/>
    <mergeCell ref="R11:R13"/>
    <mergeCell ref="S11:S13"/>
    <mergeCell ref="E12:E13"/>
    <mergeCell ref="F12:F13"/>
    <mergeCell ref="G12:G13"/>
    <mergeCell ref="H12:H13"/>
    <mergeCell ref="I12:J12"/>
    <mergeCell ref="N10:O10"/>
    <mergeCell ref="P10:S10"/>
    <mergeCell ref="N1:T1"/>
    <mergeCell ref="N2:T2"/>
    <mergeCell ref="H4:J4"/>
    <mergeCell ref="M4:S4"/>
    <mergeCell ref="C23:X23"/>
    <mergeCell ref="A20:X20"/>
    <mergeCell ref="A7:X7"/>
    <mergeCell ref="A9:X9"/>
    <mergeCell ref="A10:A13"/>
    <mergeCell ref="T10:T13"/>
    <mergeCell ref="U10:U13"/>
    <mergeCell ref="V10:V13"/>
    <mergeCell ref="A8:X8"/>
    <mergeCell ref="X10:X13"/>
    <mergeCell ref="C10:C13"/>
    <mergeCell ref="D10:J10"/>
    <mergeCell ref="B4:E4"/>
    <mergeCell ref="O6:P6"/>
    <mergeCell ref="B10:B13"/>
    <mergeCell ref="C44:X44"/>
    <mergeCell ref="A27:C27"/>
    <mergeCell ref="C28:X28"/>
    <mergeCell ref="A30:C30"/>
    <mergeCell ref="C31:X31"/>
    <mergeCell ref="A34:C34"/>
    <mergeCell ref="K10:K13"/>
    <mergeCell ref="L10:L13"/>
    <mergeCell ref="M10:M13"/>
    <mergeCell ref="A37:C37"/>
    <mergeCell ref="B38:X38"/>
    <mergeCell ref="A40:C40"/>
    <mergeCell ref="C41:X41"/>
    <mergeCell ref="A49:X49"/>
    <mergeCell ref="C50:X50"/>
    <mergeCell ref="A46:C46"/>
    <mergeCell ref="A72:C72"/>
    <mergeCell ref="B73:X73"/>
    <mergeCell ref="A56:C56"/>
    <mergeCell ref="B57:X57"/>
    <mergeCell ref="A62:C62"/>
    <mergeCell ref="B63:X63"/>
    <mergeCell ref="A65:C65"/>
    <mergeCell ref="B66:X66"/>
    <mergeCell ref="A68:C68"/>
    <mergeCell ref="B69:X69"/>
    <mergeCell ref="B48:X48"/>
  </mergeCells>
  <printOptions horizontalCentered="1"/>
  <pageMargins left="0.1968503937007874" right="0.1968503937007874" top="0.7086614173228347" bottom="0.1968503937007874" header="0.5511811023622047" footer="0.11811023622047245"/>
  <pageSetup fitToHeight="30" horizontalDpi="600" verticalDpi="600" orientation="landscape" paperSize="9" scale="46" r:id="rId1"/>
  <rowBreaks count="1" manualBreakCount="1">
    <brk id="47" max="255" man="1"/>
  </rowBreaks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40"/>
  <sheetViews>
    <sheetView view="pageBreakPreview" zoomScale="75" zoomScaleNormal="90" zoomScaleSheetLayoutView="75" zoomScalePageLayoutView="0" workbookViewId="0" topLeftCell="A18">
      <selection activeCell="C12" sqref="C12"/>
    </sheetView>
  </sheetViews>
  <sheetFormatPr defaultColWidth="21.00390625" defaultRowHeight="15.75" customHeight="1"/>
  <cols>
    <col min="1" max="1" width="6.75390625" style="1" customWidth="1"/>
    <col min="2" max="2" width="50.125" style="2" customWidth="1"/>
    <col min="3" max="3" width="12.75390625" style="104" customWidth="1"/>
    <col min="4" max="4" width="15.375" style="3" customWidth="1"/>
    <col min="5" max="5" width="14.875" style="3" customWidth="1"/>
    <col min="6" max="6" width="21.25390625" style="3" customWidth="1"/>
    <col min="7" max="7" width="15.75390625" style="3" customWidth="1"/>
    <col min="8" max="16384" width="21.00390625" style="3" customWidth="1"/>
  </cols>
  <sheetData>
    <row r="1" spans="3:7" ht="141.75" customHeight="1">
      <c r="C1" s="102"/>
      <c r="D1" s="103"/>
      <c r="E1" s="103"/>
      <c r="F1" s="329" t="s">
        <v>157</v>
      </c>
      <c r="G1" s="329"/>
    </row>
    <row r="2" spans="1:7" ht="45.75" customHeight="1">
      <c r="A2" s="330" t="s">
        <v>191</v>
      </c>
      <c r="B2" s="330"/>
      <c r="C2" s="330"/>
      <c r="D2" s="330"/>
      <c r="E2" s="330"/>
      <c r="F2" s="330"/>
      <c r="G2" s="330"/>
    </row>
    <row r="3" spans="1:7" ht="18.75" customHeight="1">
      <c r="A3" s="331" t="s">
        <v>24</v>
      </c>
      <c r="B3" s="331"/>
      <c r="C3" s="331"/>
      <c r="D3" s="331"/>
      <c r="E3" s="331"/>
      <c r="F3" s="331"/>
      <c r="G3" s="331"/>
    </row>
    <row r="4" spans="1:7" ht="18" customHeight="1">
      <c r="A4" s="341" t="s">
        <v>158</v>
      </c>
      <c r="B4" s="341"/>
      <c r="C4" s="341"/>
      <c r="D4" s="341"/>
      <c r="E4" s="341"/>
      <c r="F4" s="341"/>
      <c r="G4" s="341"/>
    </row>
    <row r="5" spans="1:7" s="111" customFormat="1" ht="33.75" customHeight="1">
      <c r="A5" s="332" t="s">
        <v>0</v>
      </c>
      <c r="B5" s="333" t="s">
        <v>7</v>
      </c>
      <c r="C5" s="336" t="s">
        <v>159</v>
      </c>
      <c r="D5" s="337"/>
      <c r="E5" s="337"/>
      <c r="F5" s="337"/>
      <c r="G5" s="338"/>
    </row>
    <row r="6" spans="1:7" s="111" customFormat="1" ht="15.75" customHeight="1">
      <c r="A6" s="332"/>
      <c r="B6" s="334"/>
      <c r="C6" s="333" t="s">
        <v>9</v>
      </c>
      <c r="D6" s="339" t="s">
        <v>29</v>
      </c>
      <c r="E6" s="339"/>
      <c r="F6" s="339"/>
      <c r="G6" s="339"/>
    </row>
    <row r="7" spans="1:7" s="111" customFormat="1" ht="15.75" customHeight="1">
      <c r="A7" s="332"/>
      <c r="B7" s="334"/>
      <c r="C7" s="334"/>
      <c r="D7" s="340" t="s">
        <v>10</v>
      </c>
      <c r="E7" s="340" t="s">
        <v>13</v>
      </c>
      <c r="F7" s="340" t="s">
        <v>160</v>
      </c>
      <c r="G7" s="340" t="s">
        <v>161</v>
      </c>
    </row>
    <row r="8" spans="1:7" s="111" customFormat="1" ht="104.25" customHeight="1">
      <c r="A8" s="332"/>
      <c r="B8" s="335"/>
      <c r="C8" s="335"/>
      <c r="D8" s="340"/>
      <c r="E8" s="340"/>
      <c r="F8" s="340"/>
      <c r="G8" s="340"/>
    </row>
    <row r="9" spans="1:7" s="114" customFormat="1" ht="15.75" customHeight="1">
      <c r="A9" s="87">
        <v>1</v>
      </c>
      <c r="B9" s="112">
        <v>2</v>
      </c>
      <c r="C9" s="106">
        <v>3</v>
      </c>
      <c r="D9" s="106">
        <v>4</v>
      </c>
      <c r="E9" s="106">
        <v>5</v>
      </c>
      <c r="F9" s="113">
        <v>6</v>
      </c>
      <c r="G9" s="113">
        <v>7</v>
      </c>
    </row>
    <row r="10" spans="1:7" s="111" customFormat="1" ht="15.75" customHeight="1">
      <c r="A10" s="87" t="s">
        <v>28</v>
      </c>
      <c r="B10" s="342" t="s">
        <v>30</v>
      </c>
      <c r="C10" s="342"/>
      <c r="D10" s="342"/>
      <c r="E10" s="342"/>
      <c r="F10" s="342"/>
      <c r="G10" s="342"/>
    </row>
    <row r="11" spans="1:7" s="111" customFormat="1" ht="24" customHeight="1">
      <c r="A11" s="343" t="s">
        <v>162</v>
      </c>
      <c r="B11" s="344"/>
      <c r="C11" s="344"/>
      <c r="D11" s="344"/>
      <c r="E11" s="344"/>
      <c r="F11" s="344"/>
      <c r="G11" s="345"/>
    </row>
    <row r="12" spans="1:7" s="111" customFormat="1" ht="34.5" customHeight="1">
      <c r="A12" s="105" t="s">
        <v>67</v>
      </c>
      <c r="B12" s="108" t="s">
        <v>31</v>
      </c>
      <c r="C12" s="96">
        <v>0</v>
      </c>
      <c r="D12" s="96">
        <f>C12</f>
        <v>0</v>
      </c>
      <c r="E12" s="84">
        <v>0</v>
      </c>
      <c r="F12" s="84">
        <v>0</v>
      </c>
      <c r="G12" s="84">
        <v>0</v>
      </c>
    </row>
    <row r="13" spans="1:7" s="111" customFormat="1" ht="38.25" customHeight="1">
      <c r="A13" s="105" t="s">
        <v>68</v>
      </c>
      <c r="B13" s="108" t="s">
        <v>32</v>
      </c>
      <c r="C13" s="18">
        <f>3!D24</f>
        <v>2404.06</v>
      </c>
      <c r="D13" s="18">
        <f aca="true" t="shared" si="0" ref="D13:D19">C13</f>
        <v>2404.06</v>
      </c>
      <c r="E13" s="84">
        <v>0</v>
      </c>
      <c r="F13" s="84">
        <v>0</v>
      </c>
      <c r="G13" s="84">
        <v>0</v>
      </c>
    </row>
    <row r="14" spans="1:7" s="111" customFormat="1" ht="35.25" customHeight="1">
      <c r="A14" s="105" t="s">
        <v>69</v>
      </c>
      <c r="B14" s="109" t="s">
        <v>33</v>
      </c>
      <c r="C14" s="84">
        <f>3!D27</f>
        <v>0</v>
      </c>
      <c r="D14" s="96">
        <f t="shared" si="0"/>
        <v>0</v>
      </c>
      <c r="E14" s="84">
        <v>0</v>
      </c>
      <c r="F14" s="84">
        <v>0</v>
      </c>
      <c r="G14" s="84">
        <v>0</v>
      </c>
    </row>
    <row r="15" spans="1:7" s="111" customFormat="1" ht="31.5" customHeight="1">
      <c r="A15" s="105" t="s">
        <v>70</v>
      </c>
      <c r="B15" s="109" t="s">
        <v>34</v>
      </c>
      <c r="C15" s="18">
        <f>3!D31</f>
        <v>389.876</v>
      </c>
      <c r="D15" s="18">
        <f t="shared" si="0"/>
        <v>389.876</v>
      </c>
      <c r="E15" s="84">
        <v>0</v>
      </c>
      <c r="F15" s="84">
        <v>0</v>
      </c>
      <c r="G15" s="84">
        <v>0</v>
      </c>
    </row>
    <row r="16" spans="1:7" s="111" customFormat="1" ht="31.5" customHeight="1">
      <c r="A16" s="105" t="s">
        <v>71</v>
      </c>
      <c r="B16" s="110" t="s">
        <v>163</v>
      </c>
      <c r="C16" s="84">
        <f>3!D34</f>
        <v>0</v>
      </c>
      <c r="D16" s="96">
        <f t="shared" si="0"/>
        <v>0</v>
      </c>
      <c r="E16" s="84">
        <v>0</v>
      </c>
      <c r="F16" s="84">
        <v>0</v>
      </c>
      <c r="G16" s="84">
        <v>0</v>
      </c>
    </row>
    <row r="17" spans="1:7" s="111" customFormat="1" ht="51.75" customHeight="1">
      <c r="A17" s="105" t="s">
        <v>72</v>
      </c>
      <c r="B17" s="110" t="s">
        <v>36</v>
      </c>
      <c r="C17" s="84">
        <f>3!D37</f>
        <v>0</v>
      </c>
      <c r="D17" s="96">
        <f t="shared" si="0"/>
        <v>0</v>
      </c>
      <c r="E17" s="84">
        <v>0</v>
      </c>
      <c r="F17" s="84">
        <v>0</v>
      </c>
      <c r="G17" s="84">
        <v>0</v>
      </c>
    </row>
    <row r="18" spans="1:7" s="111" customFormat="1" ht="36.75" customHeight="1">
      <c r="A18" s="105" t="s">
        <v>73</v>
      </c>
      <c r="B18" s="110" t="s">
        <v>35</v>
      </c>
      <c r="C18" s="84">
        <f>3!D40</f>
        <v>0</v>
      </c>
      <c r="D18" s="96">
        <f t="shared" si="0"/>
        <v>0</v>
      </c>
      <c r="E18" s="84">
        <v>0</v>
      </c>
      <c r="F18" s="84">
        <v>0</v>
      </c>
      <c r="G18" s="84">
        <v>0</v>
      </c>
    </row>
    <row r="19" spans="1:7" s="111" customFormat="1" ht="15.75">
      <c r="A19" s="105" t="s">
        <v>74</v>
      </c>
      <c r="B19" s="109" t="s">
        <v>8</v>
      </c>
      <c r="C19" s="84">
        <f>3!D43</f>
        <v>0</v>
      </c>
      <c r="D19" s="96">
        <f t="shared" si="0"/>
        <v>0</v>
      </c>
      <c r="E19" s="84">
        <v>0</v>
      </c>
      <c r="F19" s="84">
        <v>0</v>
      </c>
      <c r="G19" s="84">
        <v>0</v>
      </c>
    </row>
    <row r="20" spans="1:7" s="111" customFormat="1" ht="15.75">
      <c r="A20" s="118"/>
      <c r="B20" s="121" t="s">
        <v>37</v>
      </c>
      <c r="C20" s="120">
        <f>SUM(C12:C19)</f>
        <v>2793.9359999999997</v>
      </c>
      <c r="D20" s="120">
        <f>SUM(D12:D19)</f>
        <v>2793.9359999999997</v>
      </c>
      <c r="E20" s="138">
        <f>SUM(E12:E19)</f>
        <v>0</v>
      </c>
      <c r="F20" s="138">
        <f>SUM(F12:F19)</f>
        <v>0</v>
      </c>
      <c r="G20" s="138">
        <f>SUM(G12:G19)</f>
        <v>0</v>
      </c>
    </row>
    <row r="21" spans="1:7" s="111" customFormat="1" ht="15.75">
      <c r="A21" s="87" t="s">
        <v>27</v>
      </c>
      <c r="B21" s="346" t="s">
        <v>38</v>
      </c>
      <c r="C21" s="347"/>
      <c r="D21" s="347"/>
      <c r="E21" s="347"/>
      <c r="F21" s="347"/>
      <c r="G21" s="348"/>
    </row>
    <row r="22" spans="1:7" s="111" customFormat="1" ht="15.75">
      <c r="A22" s="349" t="s">
        <v>164</v>
      </c>
      <c r="B22" s="350"/>
      <c r="C22" s="350"/>
      <c r="D22" s="350"/>
      <c r="E22" s="350"/>
      <c r="F22" s="350"/>
      <c r="G22" s="351"/>
    </row>
    <row r="23" spans="1:7" s="111" customFormat="1" ht="30.75" customHeight="1">
      <c r="A23" s="107" t="s">
        <v>6</v>
      </c>
      <c r="B23" s="108" t="s">
        <v>39</v>
      </c>
      <c r="C23" s="18">
        <f>3!D53+D19</f>
        <v>884.72</v>
      </c>
      <c r="D23" s="18">
        <f>C23</f>
        <v>884.72</v>
      </c>
      <c r="E23" s="84">
        <v>0</v>
      </c>
      <c r="F23" s="84">
        <v>0</v>
      </c>
      <c r="G23" s="84">
        <v>0</v>
      </c>
    </row>
    <row r="24" spans="1:7" s="111" customFormat="1" ht="42.75" customHeight="1">
      <c r="A24" s="107" t="s">
        <v>169</v>
      </c>
      <c r="B24" s="108" t="s">
        <v>32</v>
      </c>
      <c r="C24" s="18">
        <f>3!D59</f>
        <v>283.76</v>
      </c>
      <c r="D24" s="18">
        <f>C24</f>
        <v>283.76</v>
      </c>
      <c r="E24" s="84">
        <v>0</v>
      </c>
      <c r="F24" s="84">
        <v>0</v>
      </c>
      <c r="G24" s="84">
        <v>0</v>
      </c>
    </row>
    <row r="25" spans="1:7" s="111" customFormat="1" ht="30.75" customHeight="1">
      <c r="A25" s="107" t="s">
        <v>170</v>
      </c>
      <c r="B25" s="110" t="s">
        <v>163</v>
      </c>
      <c r="C25" s="96">
        <f>3!D62</f>
        <v>0</v>
      </c>
      <c r="D25" s="96">
        <f>C25</f>
        <v>0</v>
      </c>
      <c r="E25" s="84">
        <v>0</v>
      </c>
      <c r="F25" s="84">
        <v>0</v>
      </c>
      <c r="G25" s="84">
        <v>0</v>
      </c>
    </row>
    <row r="26" spans="1:7" s="111" customFormat="1" ht="53.25" customHeight="1">
      <c r="A26" s="107" t="s">
        <v>171</v>
      </c>
      <c r="B26" s="110" t="s">
        <v>36</v>
      </c>
      <c r="C26" s="96">
        <f>3!D65</f>
        <v>0</v>
      </c>
      <c r="D26" s="96">
        <f>C26</f>
        <v>0</v>
      </c>
      <c r="E26" s="84">
        <v>0</v>
      </c>
      <c r="F26" s="84">
        <v>0</v>
      </c>
      <c r="G26" s="84">
        <v>0</v>
      </c>
    </row>
    <row r="27" spans="1:7" s="111" customFormat="1" ht="34.5" customHeight="1">
      <c r="A27" s="107" t="s">
        <v>172</v>
      </c>
      <c r="B27" s="97" t="s">
        <v>35</v>
      </c>
      <c r="C27" s="96">
        <f>3!D69</f>
        <v>0</v>
      </c>
      <c r="D27" s="96">
        <f>C27</f>
        <v>0</v>
      </c>
      <c r="E27" s="84">
        <v>0</v>
      </c>
      <c r="F27" s="84">
        <v>0</v>
      </c>
      <c r="G27" s="84">
        <v>0</v>
      </c>
    </row>
    <row r="28" spans="1:7" s="111" customFormat="1" ht="15.75" customHeight="1">
      <c r="A28" s="107" t="s">
        <v>173</v>
      </c>
      <c r="B28" s="109" t="s">
        <v>8</v>
      </c>
      <c r="C28" s="18">
        <f>3!D72</f>
        <v>10.15</v>
      </c>
      <c r="D28" s="18">
        <f>C28</f>
        <v>10.15</v>
      </c>
      <c r="E28" s="84">
        <v>0</v>
      </c>
      <c r="F28" s="84">
        <v>0</v>
      </c>
      <c r="G28" s="84">
        <v>0</v>
      </c>
    </row>
    <row r="29" spans="1:7" s="111" customFormat="1" ht="15.75" customHeight="1">
      <c r="A29" s="118"/>
      <c r="B29" s="119" t="s">
        <v>40</v>
      </c>
      <c r="C29" s="120">
        <f>SUM(C23:C28)</f>
        <v>1178.63</v>
      </c>
      <c r="D29" s="120">
        <f>SUM(D23:D28)</f>
        <v>1178.63</v>
      </c>
      <c r="E29" s="138">
        <f>SUM(E23:E28)</f>
        <v>0</v>
      </c>
      <c r="F29" s="138">
        <f>SUM(F23:F28)</f>
        <v>0</v>
      </c>
      <c r="G29" s="138">
        <f>SUM(G23:G28)</f>
        <v>0</v>
      </c>
    </row>
    <row r="30" spans="1:7" s="111" customFormat="1" ht="15.75" customHeight="1">
      <c r="A30" s="115"/>
      <c r="B30" s="116" t="s">
        <v>41</v>
      </c>
      <c r="C30" s="117">
        <f>C20+C29</f>
        <v>3972.566</v>
      </c>
      <c r="D30" s="117">
        <f>D20+D29</f>
        <v>3972.566</v>
      </c>
      <c r="E30" s="183">
        <f>E20+E29</f>
        <v>0</v>
      </c>
      <c r="F30" s="183">
        <f>F20+F29</f>
        <v>0</v>
      </c>
      <c r="G30" s="183">
        <f>G20+G29</f>
        <v>0</v>
      </c>
    </row>
    <row r="31" spans="1:7" ht="35.25" customHeight="1">
      <c r="A31" s="352" t="s">
        <v>61</v>
      </c>
      <c r="B31" s="352"/>
      <c r="C31" s="352"/>
      <c r="D31" s="352"/>
      <c r="E31" s="352"/>
      <c r="F31" s="352"/>
      <c r="G31" s="352"/>
    </row>
    <row r="32" spans="1:7" ht="15.75" customHeight="1" hidden="1">
      <c r="A32" s="353"/>
      <c r="B32" s="353"/>
      <c r="C32" s="353"/>
      <c r="D32" s="353"/>
      <c r="E32" s="353"/>
      <c r="F32" s="353"/>
      <c r="G32" s="353"/>
    </row>
    <row r="33" spans="1:7" ht="15.75" customHeight="1" hidden="1">
      <c r="A33" s="353"/>
      <c r="B33" s="353"/>
      <c r="C33" s="353"/>
      <c r="D33" s="353"/>
      <c r="E33" s="353"/>
      <c r="F33" s="353"/>
      <c r="G33" s="353"/>
    </row>
    <row r="34" spans="1:7" ht="15.75" customHeight="1">
      <c r="A34" s="5" t="s">
        <v>42</v>
      </c>
      <c r="B34" s="5"/>
      <c r="C34" s="7" t="s">
        <v>21</v>
      </c>
      <c r="D34" s="8"/>
      <c r="E34" s="356" t="s">
        <v>59</v>
      </c>
      <c r="F34" s="356"/>
      <c r="G34" s="8"/>
    </row>
    <row r="35" spans="1:7" ht="12" customHeight="1">
      <c r="A35" s="357"/>
      <c r="B35" s="357"/>
      <c r="C35" s="358"/>
      <c r="D35" s="358"/>
      <c r="E35" s="4"/>
      <c r="F35" s="4"/>
      <c r="G35" s="11"/>
    </row>
    <row r="36" spans="1:7" ht="21.75" customHeight="1">
      <c r="A36" s="354" t="s">
        <v>174</v>
      </c>
      <c r="B36" s="354"/>
      <c r="C36" s="354"/>
      <c r="D36" s="354"/>
      <c r="E36" s="354"/>
      <c r="F36" s="354"/>
      <c r="G36" s="354"/>
    </row>
    <row r="37" spans="2:7" ht="15.75" customHeight="1">
      <c r="B37" s="3"/>
      <c r="C37" s="9" t="s">
        <v>21</v>
      </c>
      <c r="D37" s="9"/>
      <c r="E37" s="356" t="s">
        <v>59</v>
      </c>
      <c r="F37" s="356"/>
      <c r="G37" s="4"/>
    </row>
    <row r="38" spans="3:7" ht="13.5" customHeight="1">
      <c r="C38" s="4"/>
      <c r="D38" s="4"/>
      <c r="E38" s="4"/>
      <c r="F38" s="4"/>
      <c r="G38" s="4"/>
    </row>
    <row r="39" spans="1:7" ht="22.5" customHeight="1">
      <c r="A39" s="354" t="s">
        <v>64</v>
      </c>
      <c r="B39" s="354"/>
      <c r="C39" s="354"/>
      <c r="D39" s="354"/>
      <c r="E39" s="354"/>
      <c r="F39" s="354"/>
      <c r="G39" s="354"/>
    </row>
    <row r="40" spans="1:7" ht="15.75" customHeight="1">
      <c r="A40" s="355" t="s">
        <v>43</v>
      </c>
      <c r="B40" s="355"/>
      <c r="C40" s="10" t="s">
        <v>21</v>
      </c>
      <c r="D40" s="10"/>
      <c r="E40" s="356" t="s">
        <v>59</v>
      </c>
      <c r="F40" s="356"/>
      <c r="G40" s="4"/>
    </row>
  </sheetData>
  <sheetProtection/>
  <mergeCells count="26">
    <mergeCell ref="A39:G39"/>
    <mergeCell ref="A40:B40"/>
    <mergeCell ref="E40:F40"/>
    <mergeCell ref="E34:F34"/>
    <mergeCell ref="A35:B35"/>
    <mergeCell ref="C35:D35"/>
    <mergeCell ref="A36:G36"/>
    <mergeCell ref="E37:F37"/>
    <mergeCell ref="B10:G10"/>
    <mergeCell ref="A11:G11"/>
    <mergeCell ref="B21:G21"/>
    <mergeCell ref="A22:G22"/>
    <mergeCell ref="A31:G33"/>
    <mergeCell ref="F1:G1"/>
    <mergeCell ref="A2:G2"/>
    <mergeCell ref="A3:G3"/>
    <mergeCell ref="A5:A8"/>
    <mergeCell ref="B5:B8"/>
    <mergeCell ref="C5:G5"/>
    <mergeCell ref="C6:C8"/>
    <mergeCell ref="D6:G6"/>
    <mergeCell ref="D7:D8"/>
    <mergeCell ref="E7:E8"/>
    <mergeCell ref="F7:F8"/>
    <mergeCell ref="G7:G8"/>
    <mergeCell ref="A4:G4"/>
  </mergeCells>
  <printOptions horizontalCentered="1"/>
  <pageMargins left="0.3937007874015748" right="0.1968503937007874" top="0.2" bottom="0.1968503937007874" header="0.1968503937007874" footer="0.196850393700787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Настя</cp:lastModifiedBy>
  <cp:lastPrinted>2019-01-15T10:11:37Z</cp:lastPrinted>
  <dcterms:created xsi:type="dcterms:W3CDTF">2011-09-13T12:33:42Z</dcterms:created>
  <dcterms:modified xsi:type="dcterms:W3CDTF">2019-01-24T06:59:21Z</dcterms:modified>
  <cp:category/>
  <cp:version/>
  <cp:contentType/>
  <cp:contentStatus/>
</cp:coreProperties>
</file>