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70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<sst xmlns="http://schemas.openxmlformats.org/spreadsheetml/2006/main" count="984" uniqueCount="222">
  <si>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</si>
  <si>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</si>
  <si>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</si>
  <si>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</si>
  <si>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(найменування головного розпорядника коштів місцевого бюджету)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</si>
  <si>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</si>
  <si>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</si>
  <si>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</si>
  <si>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</si>
  <si>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</si>
  <si>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</si>
  <si>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</si>
  <si>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</si>
  <si>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</si>
  <si>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</si>
  <si>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</si>
  <si>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</si>
  <si>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</si>
  <si>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</si>
  <si>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</si>
  <si>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</si>
  <si>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</si>
  <si>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</si>
  <si>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</si>
  <si>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</si>
  <si>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</si>
  <si>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</si>
  <si>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</si>
  <si>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</si>
  <si>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</si>
  <si>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</si>
  <si>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</si>
  <si>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</si>
  <si>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</si>
  <si>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</si>
  <si>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</si>
  <si>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</si>
  <si>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</si>
  <si>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</si>
  <si>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</si>
  <si>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</si>
  <si>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</si>
  <si>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</si>
  <si>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</si>
  <si>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</si>
  <si>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</si>
  <si>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</si>
  <si>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</si>
  <si>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</si>
  <si>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</si>
  <si>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</si>
  <si>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</si>
  <si>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</si>
  <si>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</si>
  <si>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</si>
  <si>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</si>
  <si>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</si>
  <si>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</si>
  <si>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</si>
  <si>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</si>
  <si>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</si>
  <si>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</si>
  <si>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</si>
  <si>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</si>
  <si>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</si>
  <si>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</si>
  <si>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</si>
  <si>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</si>
  <si>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</si>
  <si>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</si>
  <si>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</si>
  <si>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</si>
  <si>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</si>
  <si>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</si>
  <si>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</si>
  <si>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</si>
  <si>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</si>
  <si>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Здійснення управлінням наданих законодавством повноважень у сфері соціального захисту населення</t>
  </si>
  <si>
    <t>Здійснення управлінням наданих законодавством повноважень у сфері соціального захисту населення.</t>
  </si>
  <si>
    <t>Інші надходження спеціального фонду</t>
  </si>
  <si>
    <t>Кошти, що передаються із загального фонду до спеціального фонду (бюджету розвитку)</t>
  </si>
  <si>
    <t>2020 рік (прогноз)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</si>
  <si>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</si>
  <si>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</si>
  <si>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</si>
  <si>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</si>
  <si>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</si>
  <si>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</si>
  <si>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</si>
  <si>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об'єктів</t>
  </si>
  <si>
    <t>Реконструкція та раставрація інших об'єктів</t>
  </si>
  <si>
    <t>Нарахування на оплату праці</t>
  </si>
  <si>
    <t>Предмети, матеріали, обладнання та  інвентар</t>
  </si>
  <si>
    <t>Оплата послуг (крім комунальних)</t>
  </si>
  <si>
    <t>Видатки на відрядження</t>
  </si>
  <si>
    <t>Кількість штатних одиниць, з них:</t>
  </si>
  <si>
    <t>од.</t>
  </si>
  <si>
    <t>Штатний розпис</t>
  </si>
  <si>
    <t>посадові особи</t>
  </si>
  <si>
    <t>обслуговувючий персонал</t>
  </si>
  <si>
    <t>Кількість отриманих звернень, заяв, скарг за рік</t>
  </si>
  <si>
    <t>Журнали реєстрації</t>
  </si>
  <si>
    <t>Кількість підготовлених проектів рішень міської ради, виконавчого комітету, розпоряджень міського голови за рік</t>
  </si>
  <si>
    <t>Кількість вхідної кореспонденції</t>
  </si>
  <si>
    <t>Витрати на утримання однієї штатної одиниці</t>
  </si>
  <si>
    <t>Розрахункові дані</t>
  </si>
  <si>
    <t>Кількість виконаних звернень, заяв, скарг на одну посадову особу</t>
  </si>
  <si>
    <t>Кількість підготовлених проектів рішень міської ради, виконавчого комітету, розпоряджень міського голови на одну посадову особу</t>
  </si>
  <si>
    <t>Кількість опрацьованої кореспонденції на одну посадову особу</t>
  </si>
  <si>
    <t>грн</t>
  </si>
  <si>
    <t>Обовязкові виплати</t>
  </si>
  <si>
    <t>Стимулюючі доплати та надбавки</t>
  </si>
  <si>
    <t>Премії</t>
  </si>
  <si>
    <t>Матеріальна допомога</t>
  </si>
  <si>
    <t>Індексація</t>
  </si>
  <si>
    <t>інший персонал</t>
  </si>
  <si>
    <t>2019 рік</t>
  </si>
  <si>
    <t>2020 рік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</si>
  <si>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</si>
  <si>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</si>
  <si>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</si>
  <si>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</si>
  <si>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Використання товарів і послуг</t>
  </si>
  <si>
    <t>Предмети, матеріали, обладнання та інвентар</t>
  </si>
  <si>
    <t>Оплата послун (крім комунальних)</t>
  </si>
  <si>
    <t>Оплата комунальних послуг та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</si>
  <si>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</si>
  <si>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по реалізації державних (регіональних) програм, не віднесені до заходів розвитку</t>
  </si>
  <si>
    <t>Головний бухгалтер</t>
  </si>
  <si>
    <t>Пугацька О.П.</t>
  </si>
  <si>
    <t>2021 рік (прогноз)</t>
  </si>
  <si>
    <t>2021 рік</t>
  </si>
  <si>
    <t>Дебіторська заборгованість на 01.01.2018</t>
  </si>
  <si>
    <t>грн.</t>
  </si>
  <si>
    <t>Кошторисний розрахунок</t>
  </si>
  <si>
    <t>якості</t>
  </si>
  <si>
    <t>Рівень забезпечення</t>
  </si>
  <si>
    <t>Обсяг видатків для  придбання комп'ютерної техніки</t>
  </si>
  <si>
    <t>Кількість одиниць планується придбати</t>
  </si>
  <si>
    <t>%</t>
  </si>
  <si>
    <t>Оплата інших енергоносіїв та інших комунальних послуг</t>
  </si>
  <si>
    <t>Здійснення капітального ремонту  будівлі управління праці та соціального захисту населення Лисичанської міської ради за адресою: м. Лисичанськ, вул. Малиновського, 22а</t>
  </si>
  <si>
    <t xml:space="preserve">Метраж об'єкту, що потребує капітального ремонту </t>
  </si>
  <si>
    <t>кв.м.</t>
  </si>
  <si>
    <t>Метраж об'єкту, що планується відремонтувати</t>
  </si>
  <si>
    <t xml:space="preserve">Середня вартість ремонту 1 кв.м. </t>
  </si>
  <si>
    <t>Питома вага відремонтованої площі у загальній площі, що потребує ремонту</t>
  </si>
  <si>
    <t>Кошторис</t>
  </si>
  <si>
    <t>Придбання комп'ютерної техніки</t>
  </si>
  <si>
    <t>Рахунок-фактура</t>
  </si>
  <si>
    <t>Середні видатки на придбання одиниці комп'ютерної техніки</t>
  </si>
  <si>
    <t>від 07 серпня 2019 року N 336)</t>
  </si>
  <si>
    <t>1. Управління праці та соціального захисту населення Лисичанськї міської ради</t>
  </si>
  <si>
    <t>(0) (8)</t>
  </si>
  <si>
    <t>(код Типової відомчої класифікації видатків та кредитування місцевого бюджету)</t>
  </si>
  <si>
    <t>(код за ЄДРПОУ)</t>
  </si>
  <si>
    <t>2. Управління праці та соціального захисту населення Лисичанськї міської ради</t>
  </si>
  <si>
    <t>(0) (8) (1)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</si>
  <si>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</si>
  <si>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</si>
  <si>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</si>
  <si>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</si>
  <si>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</si>
  <si>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</si>
  <si>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Керівництво і управління у відповідній сфері у містах (місті Києві), селищах, селах, об`єднаних територіальних громадах</t>
  </si>
  <si>
    <t>3.  (0) (8) (1) (0) (1) (6) (0)</t>
  </si>
  <si>
    <t>(0) (1) (6) (0)</t>
  </si>
  <si>
    <t>(0) (1) (1) (1)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</si>
  <si>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</si>
  <si>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</si>
  <si>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</si>
  <si>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Здійснення капітального ремонту центрального входу з пандусом  будівлі управління праці та соціального захисту населення Лисичанської міської ради за адресою: м. Лисичанськ, вул. Малиновського, 22а</t>
  </si>
  <si>
    <t>Кошторис, Рішеня міської ради від 01.03.2019 р. № 61/919, від 28.11.2019 року № 79/1126</t>
  </si>
  <si>
    <t>11. Місцеві/регіональні програми, які виконуються в межах бюджетної програми:</t>
  </si>
  <si>
    <t>БЮДЖЕТНИЙ ЗАПИТ НА 2020  - 2022 РОКИ індивідуальний (Форма 2019-2)</t>
  </si>
  <si>
    <t>4. Мета та завдання бюджетної програми на 2020 - 2022 роки:</t>
  </si>
  <si>
    <t>2) завдання бюджетної програми:</t>
  </si>
  <si>
    <t>1) мета бюджетної програми, строки її реалізації :</t>
  </si>
  <si>
    <t>Погашення кредиторської заборгованості</t>
  </si>
  <si>
    <t>Конституція України</t>
  </si>
  <si>
    <t>Бюджетний кодекс України</t>
  </si>
  <si>
    <t>Закон України "Про службу в органах місцевого самоврядування"</t>
  </si>
  <si>
    <t>Закон України "Про місцеве самоврядування в Україні"</t>
  </si>
  <si>
    <t>Закон України "Про судовий збір"</t>
  </si>
  <si>
    <t>Закон України "Про Національну програму інформатизації"</t>
  </si>
  <si>
    <t xml:space="preserve">Прогноз міського бюджету м. Лсичичанськ на 2021-2022 роки </t>
  </si>
  <si>
    <t>1) надходження для виконання бюджетної програми у 2018 - 2020 роках:</t>
  </si>
  <si>
    <t>2018 рік (звіт)</t>
  </si>
  <si>
    <t>2019 рік (затверджено)</t>
  </si>
  <si>
    <t>2020 рік (проект)</t>
  </si>
  <si>
    <t>1) видатки за кодами Економічної класифікації видатків бюджету у 2018 - 20120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</si>
  <si>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</si>
  <si>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</si>
  <si>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</si>
  <si>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2022 рік (прогноз)</t>
  </si>
  <si>
    <t>1) витрати за напрямами використання бюджетних коштів у 2018 - 2020 роках:</t>
  </si>
  <si>
    <t xml:space="preserve"> Здійснення капітального ремонту  будівлі управління праці та соціального захисту населення Лисичанської міської ради за адресою: м. Лисичанськ, вул. Малиновського, 22а</t>
  </si>
  <si>
    <t xml:space="preserve"> Здійснення капітального ремонту центрального входу з пандусом будівлі управління праці та соціального захисту населення Лисичанської міської ради за адресою: м. Лисичанськ, вул. Малиновського, 22а</t>
  </si>
  <si>
    <t xml:space="preserve"> Здійснення придбання комп'ютерної техніки</t>
  </si>
  <si>
    <t>2) витрати за напрямами використання бюджетних коштів у 2021 - 2022 роках:</t>
  </si>
  <si>
    <t>2) надходження для виконання бюджетної програми у 2021 - 2022 роках:</t>
  </si>
  <si>
    <t>1) результативні показники бюджетної програми у 2018- 20120роках:</t>
  </si>
  <si>
    <t>Кількість оброблених отриманих листів, звернень, заяв, скарг порівняно з минулим роком</t>
  </si>
  <si>
    <t>2) результативні показники бюджетної програми у 2021 - 2022 роках:</t>
  </si>
  <si>
    <t>2019 рік (план)</t>
  </si>
  <si>
    <t>2022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</si>
  <si>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</si>
  <si>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2021- 2022роках:</t>
  </si>
  <si>
    <t>12. Об'єкти, які виконуються в межах бюджетної програми за рахунок коштів бюджету розвитку у 2018- 2022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</si>
  <si>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</si>
  <si>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</si>
  <si>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</si>
  <si>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</si>
  <si>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2018 - 2020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</si>
  <si>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</si>
  <si>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</si>
  <si>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</si>
  <si>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</si>
  <si>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Начальник УПСЗН</t>
  </si>
  <si>
    <t>Рішення Лисичанської міської ради від 23.01.2020р. № 83/179 “Про міський бюджет на 2020 рік»</t>
  </si>
  <si>
    <t>Довідка фінансового управління Лисичанської міської ради від 16.04.2020 № 190</t>
  </si>
  <si>
    <t>Єздакова О.А.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</si>
</sst>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0000"/>
    <numFmt numFmtId="187" formatCode="0.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Fill="1" applyAlignment="1">
      <alignment wrapText="1"/>
    </xf>
    <xf numFmtId="0" fontId="47" fillId="0" borderId="0" xfId="0" applyFont="1" applyFill="1" applyAlignment="1">
      <alignment vertical="top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vertical="center" wrapText="1"/>
    </xf>
    <xf numFmtId="3" fontId="45" fillId="0" borderId="10" xfId="0" applyNumberFormat="1" applyFont="1" applyFill="1" applyBorder="1" applyAlignment="1">
      <alignment horizontal="right" vertical="center" wrapText="1"/>
    </xf>
    <xf numFmtId="3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 horizontal="center"/>
    </xf>
    <xf numFmtId="3" fontId="45" fillId="0" borderId="10" xfId="0" applyNumberFormat="1" applyFont="1" applyFill="1" applyBorder="1" applyAlignment="1">
      <alignment horizontal="right"/>
    </xf>
    <xf numFmtId="1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vertical="center" wrapText="1"/>
    </xf>
    <xf numFmtId="1" fontId="45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" fontId="45" fillId="0" borderId="11" xfId="0" applyNumberFormat="1" applyFont="1" applyFill="1" applyBorder="1" applyAlignment="1">
      <alignment wrapText="1"/>
    </xf>
    <xf numFmtId="1" fontId="45" fillId="0" borderId="1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wrapText="1"/>
    </xf>
    <xf numFmtId="1" fontId="45" fillId="0" borderId="0" xfId="0" applyNumberFormat="1" applyFont="1" applyFill="1" applyBorder="1" applyAlignment="1">
      <alignment horizontal="center"/>
    </xf>
    <xf numFmtId="0" fontId="45" fillId="0" borderId="0" xfId="0" applyFont="1" applyFill="1" applyAlignment="1">
      <alignment wrapText="1"/>
    </xf>
    <xf numFmtId="0" fontId="52" fillId="0" borderId="10" xfId="0" applyFont="1" applyFill="1" applyBorder="1" applyAlignment="1">
      <alignment horizontal="center" vertical="center" wrapText="1"/>
    </xf>
    <xf numFmtId="3" fontId="45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 wrapText="1"/>
    </xf>
    <xf numFmtId="0" fontId="45" fillId="0" borderId="12" xfId="0" applyFont="1" applyFill="1" applyBorder="1" applyAlignment="1">
      <alignment/>
    </xf>
    <xf numFmtId="0" fontId="48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left"/>
    </xf>
    <xf numFmtId="0" fontId="48" fillId="0" borderId="0" xfId="0" applyFont="1" applyFill="1" applyAlignment="1">
      <alignment vertical="center" wrapText="1"/>
    </xf>
    <xf numFmtId="0" fontId="45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46" fillId="0" borderId="12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left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top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top"/>
    </xf>
    <xf numFmtId="0" fontId="46" fillId="0" borderId="12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9"/>
  <sheetViews>
    <sheetView tabSelected="1" view="pageBreakPreview" zoomScale="80" zoomScaleNormal="80" zoomScaleSheetLayoutView="80" zoomScalePageLayoutView="0" workbookViewId="0" topLeftCell="A141">
      <selection activeCell="A14" sqref="A14:P14"/>
    </sheetView>
  </sheetViews>
  <sheetFormatPr defaultColWidth="9.140625" defaultRowHeight="15"/>
  <cols>
    <col min="1" max="1" width="17.57421875" style="7" customWidth="1"/>
    <col min="2" max="2" width="34.28125" style="7" customWidth="1"/>
    <col min="3" max="3" width="12.421875" style="7" customWidth="1"/>
    <col min="4" max="4" width="19.8515625" style="7" customWidth="1"/>
    <col min="5" max="5" width="14.00390625" style="7" customWidth="1"/>
    <col min="6" max="6" width="13.7109375" style="7" customWidth="1"/>
    <col min="7" max="9" width="11.28125" style="7" customWidth="1"/>
    <col min="10" max="11" width="11.7109375" style="7" customWidth="1"/>
    <col min="12" max="12" width="11.140625" style="7" customWidth="1"/>
    <col min="13" max="13" width="11.28125" style="7" customWidth="1"/>
    <col min="14" max="14" width="10.57421875" style="7" customWidth="1"/>
    <col min="15" max="15" width="9.140625" style="7" customWidth="1"/>
    <col min="16" max="16" width="12.00390625" style="7" customWidth="1"/>
    <col min="17" max="16384" width="9.140625" style="7" customWidth="1"/>
  </cols>
  <sheetData>
    <row r="1" ht="15">
      <c r="P1" s="8" t="s">
        <v>0</v>
      </c>
    </row>
    <row r="2" ht="15">
      <c r="P2" s="8" t="s">
        <v>1</v>
      </c>
    </row>
    <row r="3" ht="15">
      <c r="P3" s="8" t="s">
        <v>2</v>
      </c>
    </row>
    <row r="4" ht="15">
      <c r="P4" s="8" t="s">
        <v>3</v>
      </c>
    </row>
    <row r="5" ht="15">
      <c r="P5" s="8" t="s">
        <v>151</v>
      </c>
    </row>
    <row r="6" spans="1:16" ht="46.5" customHeight="1">
      <c r="A6" s="71" t="s">
        <v>174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6" ht="15" customHeight="1">
      <c r="A7" s="73" t="s">
        <v>152</v>
      </c>
      <c r="B7" s="73"/>
      <c r="C7" s="73"/>
      <c r="D7" s="73"/>
      <c r="E7" s="73"/>
      <c r="F7" s="73"/>
      <c r="G7" s="73"/>
      <c r="H7" s="73"/>
      <c r="I7" s="73"/>
      <c r="J7" s="9"/>
      <c r="K7" s="9"/>
      <c r="L7" s="57" t="s">
        <v>153</v>
      </c>
      <c r="M7" s="57"/>
      <c r="N7" s="9"/>
      <c r="O7" s="57">
        <v>24205528</v>
      </c>
      <c r="P7" s="57"/>
    </row>
    <row r="8" spans="1:16" ht="33.75" customHeight="1">
      <c r="A8" s="74" t="s">
        <v>4</v>
      </c>
      <c r="B8" s="74"/>
      <c r="C8" s="74"/>
      <c r="D8" s="74"/>
      <c r="E8" s="74"/>
      <c r="F8" s="74"/>
      <c r="G8" s="74"/>
      <c r="H8" s="74"/>
      <c r="I8" s="74"/>
      <c r="J8" s="74"/>
      <c r="K8" s="75" t="s">
        <v>154</v>
      </c>
      <c r="L8" s="75"/>
      <c r="M8" s="75"/>
      <c r="N8" s="75"/>
      <c r="O8" s="72" t="s">
        <v>155</v>
      </c>
      <c r="P8" s="72"/>
    </row>
    <row r="9" spans="1:16" ht="32.25" customHeight="1">
      <c r="A9" s="73" t="s">
        <v>156</v>
      </c>
      <c r="B9" s="73"/>
      <c r="C9" s="73"/>
      <c r="D9" s="73"/>
      <c r="E9" s="73"/>
      <c r="F9" s="73"/>
      <c r="G9" s="73"/>
      <c r="H9" s="73"/>
      <c r="I9" s="73"/>
      <c r="J9" s="10"/>
      <c r="K9" s="10"/>
      <c r="L9" s="57" t="s">
        <v>157</v>
      </c>
      <c r="M9" s="57"/>
      <c r="N9" s="10"/>
      <c r="O9" s="57">
        <v>24205528</v>
      </c>
      <c r="P9" s="57"/>
    </row>
    <row r="10" spans="1:16" ht="65.25" customHeight="1">
      <c r="A10" s="74" t="s">
        <v>5</v>
      </c>
      <c r="B10" s="74"/>
      <c r="C10" s="74"/>
      <c r="D10" s="74"/>
      <c r="E10" s="74"/>
      <c r="F10" s="74"/>
      <c r="G10" s="74"/>
      <c r="H10" s="74"/>
      <c r="I10" s="74"/>
      <c r="J10" s="74"/>
      <c r="K10" s="75" t="s">
        <v>158</v>
      </c>
      <c r="L10" s="75"/>
      <c r="M10" s="75"/>
      <c r="N10" s="75"/>
      <c r="O10" s="72" t="s">
        <v>155</v>
      </c>
      <c r="P10" s="72"/>
    </row>
    <row r="11" spans="1:16" ht="60.75" customHeight="1">
      <c r="A11" s="73" t="s">
        <v>165</v>
      </c>
      <c r="B11" s="73"/>
      <c r="C11" s="57" t="s">
        <v>166</v>
      </c>
      <c r="D11" s="57"/>
      <c r="E11" s="57"/>
      <c r="F11" s="57" t="s">
        <v>167</v>
      </c>
      <c r="G11" s="57"/>
      <c r="H11" s="57" t="s">
        <v>164</v>
      </c>
      <c r="I11" s="57"/>
      <c r="J11" s="57"/>
      <c r="K11" s="57"/>
      <c r="L11" s="57"/>
      <c r="M11" s="57"/>
      <c r="N11" s="11"/>
      <c r="O11" s="57">
        <v>12208100000</v>
      </c>
      <c r="P11" s="57"/>
    </row>
    <row r="12" spans="1:16" ht="88.5" customHeight="1">
      <c r="A12" s="58" t="s">
        <v>159</v>
      </c>
      <c r="B12" s="58"/>
      <c r="C12" s="59" t="s">
        <v>160</v>
      </c>
      <c r="D12" s="59"/>
      <c r="E12" s="59"/>
      <c r="F12" s="59" t="s">
        <v>161</v>
      </c>
      <c r="G12" s="59"/>
      <c r="H12" s="59" t="s">
        <v>162</v>
      </c>
      <c r="I12" s="59"/>
      <c r="J12" s="59"/>
      <c r="K12" s="59"/>
      <c r="L12" s="59"/>
      <c r="M12" s="59"/>
      <c r="N12" s="12"/>
      <c r="O12" s="59" t="s">
        <v>163</v>
      </c>
      <c r="P12" s="59"/>
    </row>
    <row r="13" spans="1:2" ht="15">
      <c r="A13" s="13"/>
      <c r="B13" s="14"/>
    </row>
    <row r="14" spans="1:16" ht="21" customHeight="1">
      <c r="A14" s="63" t="s">
        <v>175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spans="1:16" ht="15">
      <c r="A15" s="63" t="s">
        <v>177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spans="1:16" ht="15.75" hidden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16"/>
      <c r="M16" s="16"/>
      <c r="N16" s="16"/>
      <c r="O16" s="16"/>
      <c r="P16" s="16"/>
    </row>
    <row r="17" spans="1:16" ht="18.75" customHeight="1">
      <c r="A17" s="56" t="s">
        <v>78</v>
      </c>
      <c r="B17" s="56"/>
      <c r="C17" s="56"/>
      <c r="D17" s="56"/>
      <c r="E17" s="56"/>
      <c r="F17" s="56"/>
      <c r="G17" s="15"/>
      <c r="H17" s="15"/>
      <c r="I17" s="15"/>
      <c r="J17" s="15"/>
      <c r="K17" s="15"/>
      <c r="L17" s="16"/>
      <c r="M17" s="16"/>
      <c r="N17" s="16"/>
      <c r="O17" s="16"/>
      <c r="P17" s="16"/>
    </row>
    <row r="18" spans="1:16" ht="18" customHeight="1">
      <c r="A18" s="63" t="s">
        <v>176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</row>
    <row r="19" spans="1:16" ht="17.25" customHeight="1">
      <c r="A19" s="64" t="s">
        <v>78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</row>
    <row r="20" spans="1:16" ht="15">
      <c r="A20" s="63" t="s">
        <v>168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</row>
    <row r="21" spans="1:16" ht="18" customHeight="1">
      <c r="A21" s="56" t="s">
        <v>179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16"/>
    </row>
    <row r="22" spans="1:16" ht="17.25" customHeight="1">
      <c r="A22" s="56" t="s">
        <v>180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15"/>
      <c r="N22" s="15"/>
      <c r="O22" s="15"/>
      <c r="P22" s="16"/>
    </row>
    <row r="23" spans="1:16" ht="20.25" customHeight="1">
      <c r="A23" s="56" t="s">
        <v>182</v>
      </c>
      <c r="B23" s="56"/>
      <c r="C23" s="56"/>
      <c r="D23" s="5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</row>
    <row r="24" spans="1:16" ht="17.25" customHeight="1">
      <c r="A24" s="56" t="s">
        <v>181</v>
      </c>
      <c r="B24" s="56"/>
      <c r="C24" s="56"/>
      <c r="D24" s="5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</row>
    <row r="25" spans="1:16" ht="17.25" customHeight="1">
      <c r="A25" s="56" t="s">
        <v>183</v>
      </c>
      <c r="B25" s="5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</row>
    <row r="26" spans="1:16" ht="22.5" customHeight="1">
      <c r="A26" s="56" t="s">
        <v>184</v>
      </c>
      <c r="B26" s="56"/>
      <c r="C26" s="56"/>
      <c r="D26" s="5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</row>
    <row r="27" spans="1:16" ht="19.5" customHeight="1">
      <c r="A27" s="56" t="s">
        <v>219</v>
      </c>
      <c r="B27" s="56"/>
      <c r="C27" s="56"/>
      <c r="D27" s="56"/>
      <c r="E27" s="56"/>
      <c r="F27" s="56"/>
      <c r="G27" s="15"/>
      <c r="H27" s="15"/>
      <c r="I27" s="15"/>
      <c r="J27" s="15"/>
      <c r="K27" s="15"/>
      <c r="L27" s="15"/>
      <c r="M27" s="15"/>
      <c r="N27" s="15"/>
      <c r="O27" s="15"/>
      <c r="P27" s="16"/>
    </row>
    <row r="28" spans="1:16" ht="21.75" customHeight="1">
      <c r="A28" s="56" t="s">
        <v>185</v>
      </c>
      <c r="B28" s="56"/>
      <c r="C28" s="56"/>
      <c r="D28" s="5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</row>
    <row r="29" spans="1:16" s="55" customFormat="1" ht="19.5" customHeight="1">
      <c r="A29" s="56" t="s">
        <v>220</v>
      </c>
      <c r="B29" s="56"/>
      <c r="C29" s="56"/>
      <c r="D29" s="56"/>
      <c r="E29" s="56"/>
      <c r="F29" s="56"/>
      <c r="G29" s="15"/>
      <c r="H29" s="15"/>
      <c r="I29" s="15"/>
      <c r="J29" s="15"/>
      <c r="K29" s="15"/>
      <c r="L29" s="15"/>
      <c r="M29" s="15"/>
      <c r="N29" s="15"/>
      <c r="O29" s="15"/>
      <c r="P29" s="54"/>
    </row>
    <row r="30" spans="1:16" ht="15">
      <c r="A30" s="63" t="s">
        <v>169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3" t="s">
        <v>186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</row>
    <row r="32" spans="1:2" ht="15">
      <c r="A32" s="67" t="s">
        <v>6</v>
      </c>
      <c r="B32" s="67"/>
    </row>
    <row r="35" spans="1:14" ht="15">
      <c r="A35" s="60" t="s">
        <v>7</v>
      </c>
      <c r="B35" s="60" t="s">
        <v>8</v>
      </c>
      <c r="C35" s="60" t="s">
        <v>187</v>
      </c>
      <c r="D35" s="60"/>
      <c r="E35" s="60"/>
      <c r="F35" s="60"/>
      <c r="G35" s="60" t="s">
        <v>188</v>
      </c>
      <c r="H35" s="60"/>
      <c r="I35" s="60"/>
      <c r="J35" s="60"/>
      <c r="K35" s="60" t="s">
        <v>189</v>
      </c>
      <c r="L35" s="60"/>
      <c r="M35" s="60"/>
      <c r="N35" s="60"/>
    </row>
    <row r="36" spans="1:14" ht="68.25" customHeight="1">
      <c r="A36" s="60"/>
      <c r="B36" s="60"/>
      <c r="C36" s="17" t="s">
        <v>9</v>
      </c>
      <c r="D36" s="17" t="s">
        <v>10</v>
      </c>
      <c r="E36" s="17" t="s">
        <v>11</v>
      </c>
      <c r="F36" s="17" t="s">
        <v>57</v>
      </c>
      <c r="G36" s="17" t="s">
        <v>9</v>
      </c>
      <c r="H36" s="17" t="s">
        <v>10</v>
      </c>
      <c r="I36" s="17" t="s">
        <v>11</v>
      </c>
      <c r="J36" s="17" t="s">
        <v>55</v>
      </c>
      <c r="K36" s="17" t="s">
        <v>9</v>
      </c>
      <c r="L36" s="17" t="s">
        <v>10</v>
      </c>
      <c r="M36" s="17" t="s">
        <v>11</v>
      </c>
      <c r="N36" s="17" t="s">
        <v>56</v>
      </c>
    </row>
    <row r="37" spans="1:14" ht="15">
      <c r="A37" s="17">
        <v>1</v>
      </c>
      <c r="B37" s="17">
        <v>2</v>
      </c>
      <c r="C37" s="17">
        <v>3</v>
      </c>
      <c r="D37" s="17">
        <v>4</v>
      </c>
      <c r="E37" s="17">
        <v>5</v>
      </c>
      <c r="F37" s="17">
        <v>6</v>
      </c>
      <c r="G37" s="17">
        <v>7</v>
      </c>
      <c r="H37" s="17">
        <v>8</v>
      </c>
      <c r="I37" s="17">
        <v>9</v>
      </c>
      <c r="J37" s="17">
        <v>10</v>
      </c>
      <c r="K37" s="17">
        <v>11</v>
      </c>
      <c r="L37" s="17">
        <v>12</v>
      </c>
      <c r="M37" s="17">
        <v>13</v>
      </c>
      <c r="N37" s="17">
        <v>14</v>
      </c>
    </row>
    <row r="38" spans="1:14" ht="30">
      <c r="A38" s="17" t="s">
        <v>12</v>
      </c>
      <c r="B38" s="18" t="s">
        <v>13</v>
      </c>
      <c r="C38" s="6">
        <v>14845763.762999997</v>
      </c>
      <c r="D38" s="17" t="s">
        <v>14</v>
      </c>
      <c r="E38" s="17" t="s">
        <v>14</v>
      </c>
      <c r="F38" s="6">
        <f>C38</f>
        <v>14845763.762999997</v>
      </c>
      <c r="G38" s="6">
        <v>17354421</v>
      </c>
      <c r="H38" s="6" t="s">
        <v>14</v>
      </c>
      <c r="I38" s="6" t="s">
        <v>14</v>
      </c>
      <c r="J38" s="6">
        <f>G38</f>
        <v>17354421</v>
      </c>
      <c r="K38" s="6">
        <v>19887420</v>
      </c>
      <c r="L38" s="6" t="s">
        <v>14</v>
      </c>
      <c r="M38" s="6" t="s">
        <v>14</v>
      </c>
      <c r="N38" s="6">
        <f>K38</f>
        <v>19887420</v>
      </c>
    </row>
    <row r="39" spans="1:14" ht="45">
      <c r="A39" s="17" t="s">
        <v>12</v>
      </c>
      <c r="B39" s="18" t="s">
        <v>58</v>
      </c>
      <c r="C39" s="17" t="s">
        <v>14</v>
      </c>
      <c r="D39" s="17"/>
      <c r="E39" s="17">
        <v>712</v>
      </c>
      <c r="F39" s="6">
        <f>E39</f>
        <v>712</v>
      </c>
      <c r="G39" s="6" t="s">
        <v>14</v>
      </c>
      <c r="H39" s="6"/>
      <c r="I39" s="6"/>
      <c r="J39" s="6"/>
      <c r="K39" s="6" t="s">
        <v>14</v>
      </c>
      <c r="L39" s="6"/>
      <c r="M39" s="6" t="s">
        <v>12</v>
      </c>
      <c r="N39" s="6"/>
    </row>
    <row r="40" spans="1:14" ht="45">
      <c r="A40" s="17" t="s">
        <v>12</v>
      </c>
      <c r="B40" s="18" t="s">
        <v>59</v>
      </c>
      <c r="C40" s="17" t="s">
        <v>14</v>
      </c>
      <c r="D40" s="6"/>
      <c r="E40" s="6">
        <v>6800</v>
      </c>
      <c r="F40" s="6">
        <f>E40</f>
        <v>6800</v>
      </c>
      <c r="G40" s="6" t="s">
        <v>14</v>
      </c>
      <c r="H40" s="6">
        <v>489784</v>
      </c>
      <c r="I40" s="6">
        <v>489784</v>
      </c>
      <c r="J40" s="6">
        <f>I40</f>
        <v>489784</v>
      </c>
      <c r="K40" s="6" t="s">
        <v>14</v>
      </c>
      <c r="L40" s="6"/>
      <c r="M40" s="6"/>
      <c r="N40" s="6"/>
    </row>
    <row r="41" spans="1:14" ht="26.25" customHeight="1">
      <c r="A41" s="17"/>
      <c r="B41" s="18" t="s">
        <v>79</v>
      </c>
      <c r="C41" s="17" t="s">
        <v>14</v>
      </c>
      <c r="D41" s="6"/>
      <c r="E41" s="6"/>
      <c r="F41" s="6">
        <f>E41</f>
        <v>0</v>
      </c>
      <c r="G41" s="17" t="s">
        <v>14</v>
      </c>
      <c r="H41" s="6"/>
      <c r="I41" s="6"/>
      <c r="J41" s="6"/>
      <c r="K41" s="17" t="s">
        <v>14</v>
      </c>
      <c r="L41" s="6"/>
      <c r="M41" s="6"/>
      <c r="N41" s="6"/>
    </row>
    <row r="42" spans="1:14" ht="45">
      <c r="A42" s="17">
        <v>602400</v>
      </c>
      <c r="B42" s="18" t="s">
        <v>80</v>
      </c>
      <c r="C42" s="17" t="s">
        <v>14</v>
      </c>
      <c r="D42" s="6"/>
      <c r="E42" s="6"/>
      <c r="F42" s="6">
        <f>E42</f>
        <v>0</v>
      </c>
      <c r="G42" s="17" t="s">
        <v>14</v>
      </c>
      <c r="H42" s="6">
        <f>H40</f>
        <v>489784</v>
      </c>
      <c r="I42" s="6">
        <f>I40</f>
        <v>489784</v>
      </c>
      <c r="J42" s="6">
        <f>J40</f>
        <v>489784</v>
      </c>
      <c r="K42" s="17" t="s">
        <v>14</v>
      </c>
      <c r="L42" s="6"/>
      <c r="M42" s="6"/>
      <c r="N42" s="6"/>
    </row>
    <row r="43" spans="1:14" ht="15">
      <c r="A43" s="17" t="s">
        <v>12</v>
      </c>
      <c r="B43" s="18" t="s">
        <v>15</v>
      </c>
      <c r="C43" s="17" t="s">
        <v>14</v>
      </c>
      <c r="D43" s="6" t="s">
        <v>12</v>
      </c>
      <c r="E43" s="6" t="s">
        <v>12</v>
      </c>
      <c r="F43" s="6" t="s">
        <v>12</v>
      </c>
      <c r="G43" s="6" t="s">
        <v>14</v>
      </c>
      <c r="H43" s="6" t="s">
        <v>12</v>
      </c>
      <c r="I43" s="6" t="s">
        <v>12</v>
      </c>
      <c r="J43" s="6" t="s">
        <v>12</v>
      </c>
      <c r="K43" s="6" t="s">
        <v>14</v>
      </c>
      <c r="L43" s="6" t="s">
        <v>12</v>
      </c>
      <c r="M43" s="6" t="s">
        <v>12</v>
      </c>
      <c r="N43" s="6" t="s">
        <v>12</v>
      </c>
    </row>
    <row r="44" spans="1:14" ht="15">
      <c r="A44" s="17" t="s">
        <v>12</v>
      </c>
      <c r="B44" s="17" t="s">
        <v>16</v>
      </c>
      <c r="C44" s="6">
        <f>C38</f>
        <v>14845763.762999997</v>
      </c>
      <c r="D44" s="6">
        <f>D40</f>
        <v>0</v>
      </c>
      <c r="E44" s="6">
        <f>E40+E39</f>
        <v>7512</v>
      </c>
      <c r="F44" s="6">
        <f>F38+F40+F39</f>
        <v>14853275.762999997</v>
      </c>
      <c r="G44" s="6">
        <f>G38</f>
        <v>17354421</v>
      </c>
      <c r="H44" s="6">
        <f>H40+H39</f>
        <v>489784</v>
      </c>
      <c r="I44" s="6">
        <f>I40</f>
        <v>489784</v>
      </c>
      <c r="J44" s="6">
        <f>G44+H44</f>
        <v>17844205</v>
      </c>
      <c r="K44" s="6">
        <f>K38</f>
        <v>19887420</v>
      </c>
      <c r="L44" s="6">
        <f>L39+L42</f>
        <v>0</v>
      </c>
      <c r="M44" s="6">
        <f>M42</f>
        <v>0</v>
      </c>
      <c r="N44" s="6">
        <f>N38+N39+N42</f>
        <v>19887420</v>
      </c>
    </row>
    <row r="46" spans="1:10" ht="15">
      <c r="A46" s="61" t="s">
        <v>200</v>
      </c>
      <c r="B46" s="61"/>
      <c r="C46" s="61"/>
      <c r="D46" s="61"/>
      <c r="E46" s="61"/>
      <c r="F46" s="61"/>
      <c r="G46" s="61"/>
      <c r="H46" s="61"/>
      <c r="I46" s="61"/>
      <c r="J46" s="61"/>
    </row>
    <row r="47" ht="15">
      <c r="A47" s="13" t="s">
        <v>6</v>
      </c>
    </row>
    <row r="49" spans="1:10" ht="15">
      <c r="A49" s="60" t="s">
        <v>7</v>
      </c>
      <c r="B49" s="60" t="s">
        <v>8</v>
      </c>
      <c r="C49" s="60" t="s">
        <v>130</v>
      </c>
      <c r="D49" s="60"/>
      <c r="E49" s="60"/>
      <c r="F49" s="60"/>
      <c r="G49" s="60" t="s">
        <v>194</v>
      </c>
      <c r="H49" s="60"/>
      <c r="I49" s="60"/>
      <c r="J49" s="60"/>
    </row>
    <row r="50" spans="1:10" ht="60.75" customHeight="1">
      <c r="A50" s="60"/>
      <c r="B50" s="60"/>
      <c r="C50" s="17" t="s">
        <v>9</v>
      </c>
      <c r="D50" s="17" t="s">
        <v>10</v>
      </c>
      <c r="E50" s="17" t="s">
        <v>11</v>
      </c>
      <c r="F50" s="17" t="s">
        <v>57</v>
      </c>
      <c r="G50" s="17" t="s">
        <v>9</v>
      </c>
      <c r="H50" s="17" t="s">
        <v>10</v>
      </c>
      <c r="I50" s="17" t="s">
        <v>11</v>
      </c>
      <c r="J50" s="17" t="s">
        <v>55</v>
      </c>
    </row>
    <row r="51" spans="1:10" ht="15">
      <c r="A51" s="17">
        <v>1</v>
      </c>
      <c r="B51" s="17">
        <v>2</v>
      </c>
      <c r="C51" s="17">
        <v>3</v>
      </c>
      <c r="D51" s="17">
        <v>4</v>
      </c>
      <c r="E51" s="17">
        <v>5</v>
      </c>
      <c r="F51" s="17">
        <v>6</v>
      </c>
      <c r="G51" s="17">
        <v>7</v>
      </c>
      <c r="H51" s="17">
        <v>8</v>
      </c>
      <c r="I51" s="17">
        <v>9</v>
      </c>
      <c r="J51" s="17">
        <v>10</v>
      </c>
    </row>
    <row r="52" spans="1:10" ht="30">
      <c r="A52" s="2" t="s">
        <v>12</v>
      </c>
      <c r="B52" s="2" t="s">
        <v>13</v>
      </c>
      <c r="C52" s="3">
        <v>20070208</v>
      </c>
      <c r="D52" s="3" t="s">
        <v>14</v>
      </c>
      <c r="E52" s="3" t="s">
        <v>12</v>
      </c>
      <c r="F52" s="3">
        <f>C52</f>
        <v>20070208</v>
      </c>
      <c r="G52" s="3">
        <v>20241212</v>
      </c>
      <c r="H52" s="3" t="s">
        <v>14</v>
      </c>
      <c r="I52" s="3" t="s">
        <v>12</v>
      </c>
      <c r="J52" s="4">
        <f>G52</f>
        <v>20241212</v>
      </c>
    </row>
    <row r="53" spans="1:10" ht="45">
      <c r="A53" s="2" t="s">
        <v>12</v>
      </c>
      <c r="B53" s="2" t="s">
        <v>60</v>
      </c>
      <c r="C53" s="3" t="s">
        <v>14</v>
      </c>
      <c r="D53" s="3" t="s">
        <v>12</v>
      </c>
      <c r="E53" s="3" t="s">
        <v>12</v>
      </c>
      <c r="F53" s="3" t="s">
        <v>12</v>
      </c>
      <c r="G53" s="3" t="s">
        <v>14</v>
      </c>
      <c r="H53" s="3" t="s">
        <v>12</v>
      </c>
      <c r="I53" s="3" t="s">
        <v>12</v>
      </c>
      <c r="J53" s="4" t="s">
        <v>12</v>
      </c>
    </row>
    <row r="54" spans="1:10" ht="45">
      <c r="A54" s="2" t="s">
        <v>12</v>
      </c>
      <c r="B54" s="2" t="s">
        <v>61</v>
      </c>
      <c r="C54" s="3" t="s">
        <v>14</v>
      </c>
      <c r="D54" s="3" t="s">
        <v>12</v>
      </c>
      <c r="E54" s="3" t="s">
        <v>12</v>
      </c>
      <c r="F54" s="3" t="s">
        <v>12</v>
      </c>
      <c r="G54" s="3" t="s">
        <v>14</v>
      </c>
      <c r="H54" s="3" t="s">
        <v>12</v>
      </c>
      <c r="I54" s="3" t="s">
        <v>12</v>
      </c>
      <c r="J54" s="4" t="s">
        <v>12</v>
      </c>
    </row>
    <row r="55" spans="1:10" ht="15">
      <c r="A55" s="2" t="s">
        <v>12</v>
      </c>
      <c r="B55" s="2" t="s">
        <v>15</v>
      </c>
      <c r="C55" s="3" t="s">
        <v>14</v>
      </c>
      <c r="D55" s="3" t="s">
        <v>12</v>
      </c>
      <c r="E55" s="3" t="s">
        <v>12</v>
      </c>
      <c r="F55" s="3" t="s">
        <v>12</v>
      </c>
      <c r="G55" s="3" t="s">
        <v>14</v>
      </c>
      <c r="H55" s="3" t="s">
        <v>12</v>
      </c>
      <c r="I55" s="3" t="s">
        <v>12</v>
      </c>
      <c r="J55" s="4" t="s">
        <v>12</v>
      </c>
    </row>
    <row r="56" spans="1:10" ht="15">
      <c r="A56" s="2" t="s">
        <v>12</v>
      </c>
      <c r="B56" s="5" t="s">
        <v>16</v>
      </c>
      <c r="C56" s="4">
        <f>C52</f>
        <v>20070208</v>
      </c>
      <c r="D56" s="4" t="s">
        <v>12</v>
      </c>
      <c r="E56" s="4" t="s">
        <v>12</v>
      </c>
      <c r="F56" s="4">
        <f>F52</f>
        <v>20070208</v>
      </c>
      <c r="G56" s="4">
        <f>G52</f>
        <v>20241212</v>
      </c>
      <c r="H56" s="4" t="s">
        <v>12</v>
      </c>
      <c r="I56" s="4" t="s">
        <v>12</v>
      </c>
      <c r="J56" s="4">
        <f>J52</f>
        <v>20241212</v>
      </c>
    </row>
    <row r="58" ht="10.5" customHeight="1"/>
    <row r="59" spans="1:14" ht="15">
      <c r="A59" s="63" t="s">
        <v>17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</row>
    <row r="60" spans="1:14" ht="15">
      <c r="A60" s="63" t="s">
        <v>190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</row>
    <row r="61" ht="15">
      <c r="A61" s="13" t="s">
        <v>6</v>
      </c>
    </row>
    <row r="62" spans="1:14" ht="21.75" customHeight="1">
      <c r="A62" s="60" t="s">
        <v>18</v>
      </c>
      <c r="B62" s="60" t="s">
        <v>8</v>
      </c>
      <c r="C62" s="60" t="s">
        <v>187</v>
      </c>
      <c r="D62" s="60"/>
      <c r="E62" s="60"/>
      <c r="F62" s="60"/>
      <c r="G62" s="60" t="s">
        <v>188</v>
      </c>
      <c r="H62" s="60"/>
      <c r="I62" s="60"/>
      <c r="J62" s="60"/>
      <c r="K62" s="60" t="s">
        <v>189</v>
      </c>
      <c r="L62" s="60"/>
      <c r="M62" s="60"/>
      <c r="N62" s="60"/>
    </row>
    <row r="63" spans="1:14" ht="63" customHeight="1">
      <c r="A63" s="60"/>
      <c r="B63" s="60"/>
      <c r="C63" s="17" t="s">
        <v>9</v>
      </c>
      <c r="D63" s="17" t="s">
        <v>10</v>
      </c>
      <c r="E63" s="17" t="s">
        <v>11</v>
      </c>
      <c r="F63" s="17" t="s">
        <v>57</v>
      </c>
      <c r="G63" s="17" t="s">
        <v>9</v>
      </c>
      <c r="H63" s="17" t="s">
        <v>10</v>
      </c>
      <c r="I63" s="17" t="s">
        <v>11</v>
      </c>
      <c r="J63" s="17" t="s">
        <v>55</v>
      </c>
      <c r="K63" s="17" t="s">
        <v>9</v>
      </c>
      <c r="L63" s="17" t="s">
        <v>10</v>
      </c>
      <c r="M63" s="17" t="s">
        <v>11</v>
      </c>
      <c r="N63" s="17" t="s">
        <v>56</v>
      </c>
    </row>
    <row r="64" spans="1:14" ht="15">
      <c r="A64" s="17">
        <v>1</v>
      </c>
      <c r="B64" s="17">
        <v>2</v>
      </c>
      <c r="C64" s="17">
        <v>3</v>
      </c>
      <c r="D64" s="17">
        <v>4</v>
      </c>
      <c r="E64" s="17">
        <v>5</v>
      </c>
      <c r="F64" s="17">
        <v>6</v>
      </c>
      <c r="G64" s="17">
        <v>7</v>
      </c>
      <c r="H64" s="17">
        <v>8</v>
      </c>
      <c r="I64" s="17">
        <v>9</v>
      </c>
      <c r="J64" s="17">
        <v>10</v>
      </c>
      <c r="K64" s="17">
        <v>11</v>
      </c>
      <c r="L64" s="17">
        <v>12</v>
      </c>
      <c r="M64" s="17">
        <v>13</v>
      </c>
      <c r="N64" s="17">
        <v>14</v>
      </c>
    </row>
    <row r="65" spans="1:14" ht="15">
      <c r="A65" s="17">
        <v>2111</v>
      </c>
      <c r="B65" s="19" t="s">
        <v>121</v>
      </c>
      <c r="C65" s="6">
        <v>10928063</v>
      </c>
      <c r="D65" s="20"/>
      <c r="E65" s="20"/>
      <c r="F65" s="20">
        <f>C65+D65</f>
        <v>10928063</v>
      </c>
      <c r="G65" s="21">
        <v>12641203</v>
      </c>
      <c r="H65" s="20"/>
      <c r="I65" s="20" t="s">
        <v>12</v>
      </c>
      <c r="J65" s="20">
        <f>G65+H65</f>
        <v>12641203</v>
      </c>
      <c r="K65" s="21">
        <v>14901275</v>
      </c>
      <c r="L65" s="20"/>
      <c r="M65" s="20"/>
      <c r="N65" s="20">
        <f>K65+L65</f>
        <v>14901275</v>
      </c>
    </row>
    <row r="66" spans="1:14" ht="15">
      <c r="A66" s="17">
        <v>2120</v>
      </c>
      <c r="B66" s="18" t="s">
        <v>91</v>
      </c>
      <c r="C66" s="6">
        <v>2419612</v>
      </c>
      <c r="D66" s="20"/>
      <c r="E66" s="20"/>
      <c r="F66" s="20">
        <f aca="true" t="shared" si="0" ref="F66:F77">C66+D66</f>
        <v>2419612</v>
      </c>
      <c r="G66" s="21">
        <f>2777573+12000</f>
        <v>2789573</v>
      </c>
      <c r="H66" s="20"/>
      <c r="I66" s="20"/>
      <c r="J66" s="20">
        <f aca="true" t="shared" si="1" ref="J66:J78">G66+H66</f>
        <v>2789573</v>
      </c>
      <c r="K66" s="21">
        <v>3278281</v>
      </c>
      <c r="L66" s="20"/>
      <c r="M66" s="20"/>
      <c r="N66" s="20">
        <f aca="true" t="shared" si="2" ref="N66:N75">K66+L66</f>
        <v>3278281</v>
      </c>
    </row>
    <row r="67" spans="1:14" ht="30">
      <c r="A67" s="17">
        <v>2210</v>
      </c>
      <c r="B67" s="18" t="s">
        <v>92</v>
      </c>
      <c r="C67" s="6">
        <v>347778</v>
      </c>
      <c r="D67" s="6">
        <v>712</v>
      </c>
      <c r="E67" s="6">
        <v>712</v>
      </c>
      <c r="F67" s="20">
        <f t="shared" si="0"/>
        <v>348490</v>
      </c>
      <c r="G67" s="21">
        <f>394177+283200</f>
        <v>677377</v>
      </c>
      <c r="H67" s="20"/>
      <c r="I67" s="20"/>
      <c r="J67" s="20">
        <f t="shared" si="1"/>
        <v>677377</v>
      </c>
      <c r="K67" s="21">
        <f>329953-18948</f>
        <v>311005</v>
      </c>
      <c r="L67" s="20"/>
      <c r="M67" s="20"/>
      <c r="N67" s="20">
        <f t="shared" si="2"/>
        <v>311005</v>
      </c>
    </row>
    <row r="68" spans="1:14" ht="15">
      <c r="A68" s="17">
        <v>2240</v>
      </c>
      <c r="B68" s="18" t="s">
        <v>93</v>
      </c>
      <c r="C68" s="6">
        <v>280250</v>
      </c>
      <c r="D68" s="20"/>
      <c r="E68" s="20"/>
      <c r="F68" s="20">
        <f t="shared" si="0"/>
        <v>280250</v>
      </c>
      <c r="G68" s="21">
        <f>301709-4802</f>
        <v>296907</v>
      </c>
      <c r="H68" s="20"/>
      <c r="I68" s="20"/>
      <c r="J68" s="20">
        <f t="shared" si="1"/>
        <v>296907</v>
      </c>
      <c r="K68" s="21">
        <f>286952+18948</f>
        <v>305900</v>
      </c>
      <c r="L68" s="20"/>
      <c r="M68" s="20"/>
      <c r="N68" s="20">
        <f t="shared" si="2"/>
        <v>305900</v>
      </c>
    </row>
    <row r="69" spans="1:14" ht="15">
      <c r="A69" s="17">
        <v>2250</v>
      </c>
      <c r="B69" s="18" t="s">
        <v>94</v>
      </c>
      <c r="C69" s="6">
        <v>4203</v>
      </c>
      <c r="D69" s="20"/>
      <c r="E69" s="20"/>
      <c r="F69" s="20">
        <f t="shared" si="0"/>
        <v>4203</v>
      </c>
      <c r="G69" s="21">
        <f>6618-2789</f>
        <v>3829</v>
      </c>
      <c r="H69" s="20"/>
      <c r="I69" s="20"/>
      <c r="J69" s="20">
        <f t="shared" si="1"/>
        <v>3829</v>
      </c>
      <c r="K69" s="21">
        <v>14737</v>
      </c>
      <c r="L69" s="20"/>
      <c r="M69" s="20"/>
      <c r="N69" s="20">
        <f t="shared" si="2"/>
        <v>14737</v>
      </c>
    </row>
    <row r="70" spans="1:14" ht="15">
      <c r="A70" s="17">
        <v>2271</v>
      </c>
      <c r="B70" s="18" t="s">
        <v>82</v>
      </c>
      <c r="C70" s="6">
        <v>3644</v>
      </c>
      <c r="D70" s="20"/>
      <c r="E70" s="20"/>
      <c r="F70" s="20">
        <f t="shared" si="0"/>
        <v>3644</v>
      </c>
      <c r="G70" s="21">
        <v>3205</v>
      </c>
      <c r="H70" s="20"/>
      <c r="I70" s="20"/>
      <c r="J70" s="20">
        <f t="shared" si="1"/>
        <v>3205</v>
      </c>
      <c r="K70" s="21">
        <v>3205</v>
      </c>
      <c r="L70" s="20"/>
      <c r="M70" s="20"/>
      <c r="N70" s="20">
        <f t="shared" si="2"/>
        <v>3205</v>
      </c>
    </row>
    <row r="71" spans="1:14" ht="30">
      <c r="A71" s="17">
        <v>2272</v>
      </c>
      <c r="B71" s="18" t="s">
        <v>83</v>
      </c>
      <c r="C71" s="6">
        <v>7570</v>
      </c>
      <c r="D71" s="20"/>
      <c r="E71" s="20"/>
      <c r="F71" s="20">
        <f t="shared" si="0"/>
        <v>7570</v>
      </c>
      <c r="G71" s="21">
        <v>9247</v>
      </c>
      <c r="H71" s="20"/>
      <c r="I71" s="20"/>
      <c r="J71" s="20">
        <f t="shared" si="1"/>
        <v>9247</v>
      </c>
      <c r="K71" s="21">
        <v>9247</v>
      </c>
      <c r="L71" s="20"/>
      <c r="M71" s="20"/>
      <c r="N71" s="20">
        <f t="shared" si="2"/>
        <v>9247</v>
      </c>
    </row>
    <row r="72" spans="1:14" ht="15">
      <c r="A72" s="17">
        <v>2273</v>
      </c>
      <c r="B72" s="18" t="s">
        <v>84</v>
      </c>
      <c r="C72" s="6">
        <v>117469</v>
      </c>
      <c r="D72" s="20"/>
      <c r="E72" s="20"/>
      <c r="F72" s="20">
        <f t="shared" si="0"/>
        <v>117469</v>
      </c>
      <c r="G72" s="21">
        <v>162916</v>
      </c>
      <c r="H72" s="20"/>
      <c r="I72" s="20"/>
      <c r="J72" s="20">
        <f t="shared" si="1"/>
        <v>162916</v>
      </c>
      <c r="K72" s="21">
        <v>156109</v>
      </c>
      <c r="L72" s="20"/>
      <c r="M72" s="20"/>
      <c r="N72" s="20">
        <f t="shared" si="2"/>
        <v>156109</v>
      </c>
    </row>
    <row r="73" spans="1:14" ht="15">
      <c r="A73" s="17">
        <v>2274</v>
      </c>
      <c r="B73" s="18" t="s">
        <v>85</v>
      </c>
      <c r="C73" s="6">
        <v>685947</v>
      </c>
      <c r="D73" s="20"/>
      <c r="E73" s="20"/>
      <c r="F73" s="20">
        <f t="shared" si="0"/>
        <v>685947</v>
      </c>
      <c r="G73" s="21">
        <f>824138-162000</f>
        <v>662138</v>
      </c>
      <c r="H73" s="20"/>
      <c r="I73" s="20"/>
      <c r="J73" s="20">
        <f t="shared" si="1"/>
        <v>662138</v>
      </c>
      <c r="K73" s="21">
        <f>789026-930</f>
        <v>788096</v>
      </c>
      <c r="L73" s="20"/>
      <c r="M73" s="20"/>
      <c r="N73" s="20">
        <f t="shared" si="2"/>
        <v>788096</v>
      </c>
    </row>
    <row r="74" spans="1:14" ht="30">
      <c r="A74" s="17">
        <v>2275</v>
      </c>
      <c r="B74" s="19" t="s">
        <v>140</v>
      </c>
      <c r="C74" s="6">
        <v>0</v>
      </c>
      <c r="D74" s="20"/>
      <c r="E74" s="20"/>
      <c r="F74" s="20">
        <f t="shared" si="0"/>
        <v>0</v>
      </c>
      <c r="G74" s="21">
        <v>3445</v>
      </c>
      <c r="H74" s="20"/>
      <c r="I74" s="20"/>
      <c r="J74" s="20">
        <f t="shared" si="1"/>
        <v>3445</v>
      </c>
      <c r="K74" s="21">
        <f>3445+930</f>
        <v>4375</v>
      </c>
      <c r="L74" s="20"/>
      <c r="M74" s="20"/>
      <c r="N74" s="20">
        <f t="shared" si="2"/>
        <v>4375</v>
      </c>
    </row>
    <row r="75" spans="1:14" ht="54.75" customHeight="1">
      <c r="A75" s="17">
        <v>2282</v>
      </c>
      <c r="B75" s="18" t="s">
        <v>86</v>
      </c>
      <c r="C75" s="6">
        <v>1614</v>
      </c>
      <c r="D75" s="20"/>
      <c r="E75" s="20"/>
      <c r="F75" s="20">
        <f t="shared" si="0"/>
        <v>1614</v>
      </c>
      <c r="G75" s="21">
        <f>6140-1609</f>
        <v>4531</v>
      </c>
      <c r="H75" s="20"/>
      <c r="I75" s="20"/>
      <c r="J75" s="20">
        <f t="shared" si="1"/>
        <v>4531</v>
      </c>
      <c r="K75" s="21">
        <v>9390</v>
      </c>
      <c r="L75" s="20"/>
      <c r="M75" s="20"/>
      <c r="N75" s="20">
        <f t="shared" si="2"/>
        <v>9390</v>
      </c>
    </row>
    <row r="76" spans="1:14" ht="15">
      <c r="A76" s="17">
        <v>2800</v>
      </c>
      <c r="B76" s="18" t="s">
        <v>87</v>
      </c>
      <c r="C76" s="6">
        <v>49614</v>
      </c>
      <c r="D76" s="20"/>
      <c r="E76" s="20"/>
      <c r="F76" s="20">
        <f t="shared" si="0"/>
        <v>49614</v>
      </c>
      <c r="G76" s="21">
        <v>100050</v>
      </c>
      <c r="H76" s="20"/>
      <c r="I76" s="20"/>
      <c r="J76" s="20">
        <f t="shared" si="1"/>
        <v>100050</v>
      </c>
      <c r="K76" s="21">
        <v>105800</v>
      </c>
      <c r="L76" s="20"/>
      <c r="M76" s="20"/>
      <c r="N76" s="20">
        <f>K76+L76</f>
        <v>105800</v>
      </c>
    </row>
    <row r="77" spans="1:14" ht="33.75" customHeight="1">
      <c r="A77" s="17">
        <v>3110</v>
      </c>
      <c r="B77" s="18" t="s">
        <v>88</v>
      </c>
      <c r="C77" s="6"/>
      <c r="D77" s="6">
        <v>6800</v>
      </c>
      <c r="E77" s="6">
        <v>6800</v>
      </c>
      <c r="F77" s="20">
        <f t="shared" si="0"/>
        <v>6800</v>
      </c>
      <c r="G77" s="21"/>
      <c r="H77" s="20">
        <v>202230</v>
      </c>
      <c r="I77" s="20"/>
      <c r="J77" s="20">
        <f t="shared" si="1"/>
        <v>202230</v>
      </c>
      <c r="K77" s="21"/>
      <c r="L77" s="20"/>
      <c r="M77" s="20"/>
      <c r="N77" s="20"/>
    </row>
    <row r="78" spans="1:14" ht="15">
      <c r="A78" s="17">
        <v>3132</v>
      </c>
      <c r="B78" s="18" t="s">
        <v>89</v>
      </c>
      <c r="C78" s="6"/>
      <c r="D78" s="6"/>
      <c r="E78" s="6"/>
      <c r="F78" s="20"/>
      <c r="G78" s="21"/>
      <c r="H78" s="20">
        <v>287554</v>
      </c>
      <c r="I78" s="20"/>
      <c r="J78" s="20">
        <f t="shared" si="1"/>
        <v>287554</v>
      </c>
      <c r="K78" s="21"/>
      <c r="L78" s="20"/>
      <c r="M78" s="20"/>
      <c r="N78" s="20"/>
    </row>
    <row r="79" spans="1:14" ht="30">
      <c r="A79" s="17">
        <v>3142</v>
      </c>
      <c r="B79" s="18" t="s">
        <v>90</v>
      </c>
      <c r="C79" s="6"/>
      <c r="D79" s="6"/>
      <c r="E79" s="6"/>
      <c r="F79" s="20"/>
      <c r="G79" s="21"/>
      <c r="H79" s="6"/>
      <c r="I79" s="6"/>
      <c r="J79" s="20"/>
      <c r="K79" s="21"/>
      <c r="L79" s="6"/>
      <c r="M79" s="6"/>
      <c r="N79" s="20"/>
    </row>
    <row r="80" spans="1:14" ht="15">
      <c r="A80" s="17" t="s">
        <v>12</v>
      </c>
      <c r="B80" s="17" t="s">
        <v>16</v>
      </c>
      <c r="C80" s="22">
        <f>SUM(C65:C79)</f>
        <v>14845764</v>
      </c>
      <c r="D80" s="23">
        <f aca="true" t="shared" si="3" ref="D80:N80">SUM(D65:D79)</f>
        <v>7512</v>
      </c>
      <c r="E80" s="23">
        <f t="shared" si="3"/>
        <v>7512</v>
      </c>
      <c r="F80" s="22">
        <f t="shared" si="3"/>
        <v>14853276</v>
      </c>
      <c r="G80" s="22">
        <f>SUM(G65:G79)</f>
        <v>17354421</v>
      </c>
      <c r="H80" s="22">
        <f t="shared" si="3"/>
        <v>489784</v>
      </c>
      <c r="I80" s="22">
        <f t="shared" si="3"/>
        <v>0</v>
      </c>
      <c r="J80" s="22">
        <f t="shared" si="3"/>
        <v>17844205</v>
      </c>
      <c r="K80" s="24">
        <f t="shared" si="3"/>
        <v>19887420</v>
      </c>
      <c r="L80" s="22">
        <f t="shared" si="3"/>
        <v>0</v>
      </c>
      <c r="M80" s="22">
        <f t="shared" si="3"/>
        <v>0</v>
      </c>
      <c r="N80" s="22">
        <f t="shared" si="3"/>
        <v>19887420</v>
      </c>
    </row>
    <row r="83" spans="1:14" ht="15">
      <c r="A83" s="61" t="s">
        <v>191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</row>
    <row r="84" ht="15">
      <c r="A84" s="13" t="s">
        <v>6</v>
      </c>
    </row>
    <row r="86" spans="1:14" ht="15">
      <c r="A86" s="60" t="s">
        <v>19</v>
      </c>
      <c r="B86" s="60" t="s">
        <v>8</v>
      </c>
      <c r="C86" s="60" t="s">
        <v>187</v>
      </c>
      <c r="D86" s="60"/>
      <c r="E86" s="60"/>
      <c r="F86" s="60"/>
      <c r="G86" s="60" t="s">
        <v>188</v>
      </c>
      <c r="H86" s="60"/>
      <c r="I86" s="60"/>
      <c r="J86" s="60"/>
      <c r="K86" s="60" t="s">
        <v>189</v>
      </c>
      <c r="L86" s="60"/>
      <c r="M86" s="60"/>
      <c r="N86" s="60"/>
    </row>
    <row r="87" spans="1:14" ht="58.5" customHeight="1">
      <c r="A87" s="60"/>
      <c r="B87" s="60"/>
      <c r="C87" s="17" t="s">
        <v>9</v>
      </c>
      <c r="D87" s="17" t="s">
        <v>10</v>
      </c>
      <c r="E87" s="17" t="s">
        <v>11</v>
      </c>
      <c r="F87" s="17" t="s">
        <v>57</v>
      </c>
      <c r="G87" s="17" t="s">
        <v>9</v>
      </c>
      <c r="H87" s="17" t="s">
        <v>10</v>
      </c>
      <c r="I87" s="17" t="s">
        <v>11</v>
      </c>
      <c r="J87" s="17" t="s">
        <v>55</v>
      </c>
      <c r="K87" s="17" t="s">
        <v>9</v>
      </c>
      <c r="L87" s="17" t="s">
        <v>10</v>
      </c>
      <c r="M87" s="17" t="s">
        <v>11</v>
      </c>
      <c r="N87" s="17" t="s">
        <v>56</v>
      </c>
    </row>
    <row r="88" spans="1:14" ht="15">
      <c r="A88" s="17">
        <v>1</v>
      </c>
      <c r="B88" s="17">
        <v>2</v>
      </c>
      <c r="C88" s="17">
        <v>3</v>
      </c>
      <c r="D88" s="17">
        <v>4</v>
      </c>
      <c r="E88" s="17">
        <v>5</v>
      </c>
      <c r="F88" s="17">
        <v>6</v>
      </c>
      <c r="G88" s="17">
        <v>7</v>
      </c>
      <c r="H88" s="17">
        <v>8</v>
      </c>
      <c r="I88" s="17">
        <v>9</v>
      </c>
      <c r="J88" s="17">
        <v>10</v>
      </c>
      <c r="K88" s="17">
        <v>11</v>
      </c>
      <c r="L88" s="17">
        <v>12</v>
      </c>
      <c r="M88" s="17">
        <v>13</v>
      </c>
      <c r="N88" s="17">
        <v>14</v>
      </c>
    </row>
    <row r="89" spans="1:14" ht="15">
      <c r="A89" s="18" t="s">
        <v>12</v>
      </c>
      <c r="B89" s="18" t="s">
        <v>12</v>
      </c>
      <c r="C89" s="18" t="s">
        <v>12</v>
      </c>
      <c r="D89" s="18" t="s">
        <v>12</v>
      </c>
      <c r="E89" s="18" t="s">
        <v>12</v>
      </c>
      <c r="F89" s="18" t="s">
        <v>12</v>
      </c>
      <c r="G89" s="18" t="s">
        <v>12</v>
      </c>
      <c r="H89" s="18" t="s">
        <v>12</v>
      </c>
      <c r="I89" s="18" t="s">
        <v>12</v>
      </c>
      <c r="J89" s="18" t="s">
        <v>12</v>
      </c>
      <c r="K89" s="17" t="s">
        <v>12</v>
      </c>
      <c r="L89" s="18" t="s">
        <v>12</v>
      </c>
      <c r="M89" s="18" t="s">
        <v>12</v>
      </c>
      <c r="N89" s="18" t="s">
        <v>12</v>
      </c>
    </row>
    <row r="90" spans="1:14" ht="15">
      <c r="A90" s="17" t="s">
        <v>12</v>
      </c>
      <c r="B90" s="18" t="s">
        <v>12</v>
      </c>
      <c r="C90" s="17" t="s">
        <v>12</v>
      </c>
      <c r="D90" s="5" t="s">
        <v>12</v>
      </c>
      <c r="E90" s="17" t="s">
        <v>12</v>
      </c>
      <c r="F90" s="17" t="s">
        <v>12</v>
      </c>
      <c r="G90" s="17" t="s">
        <v>12</v>
      </c>
      <c r="H90" s="17" t="s">
        <v>12</v>
      </c>
      <c r="I90" s="17" t="s">
        <v>12</v>
      </c>
      <c r="J90" s="17" t="s">
        <v>12</v>
      </c>
      <c r="K90" s="17" t="s">
        <v>12</v>
      </c>
      <c r="L90" s="17" t="s">
        <v>12</v>
      </c>
      <c r="M90" s="17" t="s">
        <v>12</v>
      </c>
      <c r="N90" s="17" t="s">
        <v>12</v>
      </c>
    </row>
    <row r="91" spans="1:14" ht="15">
      <c r="A91" s="17" t="s">
        <v>12</v>
      </c>
      <c r="B91" s="17" t="s">
        <v>16</v>
      </c>
      <c r="C91" s="17" t="s">
        <v>12</v>
      </c>
      <c r="D91" s="17" t="s">
        <v>12</v>
      </c>
      <c r="E91" s="17" t="s">
        <v>12</v>
      </c>
      <c r="F91" s="17" t="s">
        <v>12</v>
      </c>
      <c r="G91" s="17" t="s">
        <v>12</v>
      </c>
      <c r="H91" s="17" t="s">
        <v>12</v>
      </c>
      <c r="I91" s="17" t="s">
        <v>12</v>
      </c>
      <c r="J91" s="17" t="s">
        <v>12</v>
      </c>
      <c r="K91" s="17" t="s">
        <v>12</v>
      </c>
      <c r="L91" s="17" t="s">
        <v>12</v>
      </c>
      <c r="M91" s="17" t="s">
        <v>12</v>
      </c>
      <c r="N91" s="17" t="s">
        <v>12</v>
      </c>
    </row>
    <row r="93" spans="1:10" ht="15">
      <c r="A93" s="61" t="s">
        <v>192</v>
      </c>
      <c r="B93" s="61"/>
      <c r="C93" s="61"/>
      <c r="D93" s="61"/>
      <c r="E93" s="61"/>
      <c r="F93" s="61"/>
      <c r="G93" s="61"/>
      <c r="H93" s="61"/>
      <c r="I93" s="61"/>
      <c r="J93" s="61"/>
    </row>
    <row r="94" ht="15">
      <c r="A94" s="13" t="s">
        <v>6</v>
      </c>
    </row>
    <row r="96" spans="1:10" ht="21.75" customHeight="1">
      <c r="A96" s="60" t="s">
        <v>18</v>
      </c>
      <c r="B96" s="60" t="s">
        <v>8</v>
      </c>
      <c r="C96" s="60" t="s">
        <v>130</v>
      </c>
      <c r="D96" s="60"/>
      <c r="E96" s="60"/>
      <c r="F96" s="60"/>
      <c r="G96" s="60" t="s">
        <v>194</v>
      </c>
      <c r="H96" s="60"/>
      <c r="I96" s="60"/>
      <c r="J96" s="60"/>
    </row>
    <row r="97" spans="1:10" ht="61.5" customHeight="1">
      <c r="A97" s="60"/>
      <c r="B97" s="60"/>
      <c r="C97" s="17" t="s">
        <v>9</v>
      </c>
      <c r="D97" s="17" t="s">
        <v>10</v>
      </c>
      <c r="E97" s="17" t="s">
        <v>11</v>
      </c>
      <c r="F97" s="17" t="s">
        <v>57</v>
      </c>
      <c r="G97" s="17" t="s">
        <v>9</v>
      </c>
      <c r="H97" s="17" t="s">
        <v>10</v>
      </c>
      <c r="I97" s="17" t="s">
        <v>11</v>
      </c>
      <c r="J97" s="17" t="s">
        <v>55</v>
      </c>
    </row>
    <row r="98" spans="1:10" ht="15">
      <c r="A98" s="17">
        <v>1</v>
      </c>
      <c r="B98" s="17">
        <v>2</v>
      </c>
      <c r="C98" s="17">
        <v>3</v>
      </c>
      <c r="D98" s="17">
        <v>4</v>
      </c>
      <c r="E98" s="17">
        <v>5</v>
      </c>
      <c r="F98" s="17">
        <v>6</v>
      </c>
      <c r="G98" s="17">
        <v>7</v>
      </c>
      <c r="H98" s="17">
        <v>8</v>
      </c>
      <c r="I98" s="17">
        <v>9</v>
      </c>
      <c r="J98" s="17">
        <v>10</v>
      </c>
    </row>
    <row r="99" spans="1:10" ht="15">
      <c r="A99" s="17">
        <v>2111</v>
      </c>
      <c r="B99" s="19" t="s">
        <v>121</v>
      </c>
      <c r="C99" s="3">
        <v>14954961</v>
      </c>
      <c r="D99" s="1"/>
      <c r="E99" s="1"/>
      <c r="F99" s="3">
        <f>C99</f>
        <v>14954961</v>
      </c>
      <c r="G99" s="3">
        <v>15038087</v>
      </c>
      <c r="H99" s="3"/>
      <c r="I99" s="3"/>
      <c r="J99" s="3">
        <f>G99</f>
        <v>15038087</v>
      </c>
    </row>
    <row r="100" spans="1:10" ht="15">
      <c r="A100" s="17">
        <v>2120</v>
      </c>
      <c r="B100" s="19" t="s">
        <v>91</v>
      </c>
      <c r="C100" s="3">
        <v>3290092</v>
      </c>
      <c r="D100" s="1"/>
      <c r="E100" s="1"/>
      <c r="F100" s="3">
        <f aca="true" t="shared" si="4" ref="F100:F114">C100</f>
        <v>3290092</v>
      </c>
      <c r="G100" s="3">
        <v>3308379</v>
      </c>
      <c r="H100" s="3"/>
      <c r="I100" s="3"/>
      <c r="J100" s="3">
        <f>G100</f>
        <v>3308379</v>
      </c>
    </row>
    <row r="101" spans="1:10" ht="30">
      <c r="A101" s="17">
        <v>2210</v>
      </c>
      <c r="B101" s="19" t="s">
        <v>92</v>
      </c>
      <c r="C101" s="6">
        <v>348760</v>
      </c>
      <c r="D101" s="6"/>
      <c r="E101" s="6"/>
      <c r="F101" s="6">
        <f t="shared" si="4"/>
        <v>348760</v>
      </c>
      <c r="G101" s="6">
        <v>367245</v>
      </c>
      <c r="H101" s="6"/>
      <c r="I101" s="6"/>
      <c r="J101" s="6">
        <f aca="true" t="shared" si="5" ref="J101:J114">G101</f>
        <v>367245</v>
      </c>
    </row>
    <row r="102" spans="1:10" ht="15">
      <c r="A102" s="17">
        <v>2240</v>
      </c>
      <c r="B102" s="19" t="s">
        <v>93</v>
      </c>
      <c r="C102" s="6">
        <v>329069</v>
      </c>
      <c r="D102" s="6"/>
      <c r="E102" s="6"/>
      <c r="F102" s="6">
        <f t="shared" si="4"/>
        <v>329069</v>
      </c>
      <c r="G102" s="6">
        <v>319383</v>
      </c>
      <c r="H102" s="6"/>
      <c r="I102" s="6"/>
      <c r="J102" s="6">
        <f t="shared" si="5"/>
        <v>319383</v>
      </c>
    </row>
    <row r="103" spans="1:10" ht="15">
      <c r="A103" s="17">
        <v>2250</v>
      </c>
      <c r="B103" s="19" t="s">
        <v>94</v>
      </c>
      <c r="C103" s="6">
        <v>15542</v>
      </c>
      <c r="D103" s="6"/>
      <c r="E103" s="6"/>
      <c r="F103" s="6">
        <f t="shared" si="4"/>
        <v>15542</v>
      </c>
      <c r="G103" s="6">
        <v>16348</v>
      </c>
      <c r="H103" s="6"/>
      <c r="I103" s="6"/>
      <c r="J103" s="6">
        <f t="shared" si="5"/>
        <v>16348</v>
      </c>
    </row>
    <row r="104" spans="1:10" ht="15">
      <c r="A104" s="17">
        <v>2271</v>
      </c>
      <c r="B104" s="19" t="s">
        <v>82</v>
      </c>
      <c r="C104" s="6">
        <v>3388</v>
      </c>
      <c r="D104" s="6"/>
      <c r="E104" s="6"/>
      <c r="F104" s="6">
        <f t="shared" si="4"/>
        <v>3388</v>
      </c>
      <c r="G104" s="6">
        <v>3567</v>
      </c>
      <c r="H104" s="6"/>
      <c r="I104" s="6"/>
      <c r="J104" s="6">
        <f t="shared" si="5"/>
        <v>3567</v>
      </c>
    </row>
    <row r="105" spans="1:10" ht="30">
      <c r="A105" s="17">
        <v>2272</v>
      </c>
      <c r="B105" s="19" t="s">
        <v>83</v>
      </c>
      <c r="C105" s="6">
        <v>9774</v>
      </c>
      <c r="D105" s="6"/>
      <c r="E105" s="6"/>
      <c r="F105" s="6">
        <f t="shared" si="4"/>
        <v>9774</v>
      </c>
      <c r="G105" s="6">
        <v>10292</v>
      </c>
      <c r="H105" s="6"/>
      <c r="I105" s="6"/>
      <c r="J105" s="6">
        <f t="shared" si="5"/>
        <v>10292</v>
      </c>
    </row>
    <row r="106" spans="1:10" ht="15">
      <c r="A106" s="17">
        <v>2273</v>
      </c>
      <c r="B106" s="19" t="s">
        <v>84</v>
      </c>
      <c r="C106" s="6">
        <v>165007</v>
      </c>
      <c r="D106" s="6"/>
      <c r="E106" s="6"/>
      <c r="F106" s="6">
        <f t="shared" si="4"/>
        <v>165007</v>
      </c>
      <c r="G106" s="6">
        <v>173753</v>
      </c>
      <c r="H106" s="6"/>
      <c r="I106" s="6"/>
      <c r="J106" s="6">
        <f t="shared" si="5"/>
        <v>173753</v>
      </c>
    </row>
    <row r="107" spans="1:10" ht="15">
      <c r="A107" s="17">
        <v>2274</v>
      </c>
      <c r="B107" s="19" t="s">
        <v>85</v>
      </c>
      <c r="C107" s="6">
        <v>834000</v>
      </c>
      <c r="D107" s="6"/>
      <c r="E107" s="6"/>
      <c r="F107" s="6">
        <f t="shared" si="4"/>
        <v>834000</v>
      </c>
      <c r="G107" s="6">
        <v>878203</v>
      </c>
      <c r="H107" s="6"/>
      <c r="I107" s="6"/>
      <c r="J107" s="6">
        <f t="shared" si="5"/>
        <v>878203</v>
      </c>
    </row>
    <row r="108" spans="1:10" ht="35.25" customHeight="1">
      <c r="A108" s="17">
        <v>2275</v>
      </c>
      <c r="B108" s="19" t="s">
        <v>140</v>
      </c>
      <c r="C108" s="6">
        <v>3641</v>
      </c>
      <c r="D108" s="6"/>
      <c r="E108" s="6"/>
      <c r="F108" s="6">
        <f t="shared" si="4"/>
        <v>3641</v>
      </c>
      <c r="G108" s="6">
        <v>3834</v>
      </c>
      <c r="H108" s="6"/>
      <c r="I108" s="6"/>
      <c r="J108" s="6">
        <f t="shared" si="5"/>
        <v>3834</v>
      </c>
    </row>
    <row r="109" spans="1:10" ht="57.75" customHeight="1">
      <c r="A109" s="17">
        <v>2282</v>
      </c>
      <c r="B109" s="19" t="s">
        <v>86</v>
      </c>
      <c r="C109" s="6">
        <v>9925</v>
      </c>
      <c r="D109" s="6"/>
      <c r="E109" s="6"/>
      <c r="F109" s="6">
        <f t="shared" si="4"/>
        <v>9925</v>
      </c>
      <c r="G109" s="6">
        <v>10451</v>
      </c>
      <c r="H109" s="6"/>
      <c r="I109" s="6"/>
      <c r="J109" s="6">
        <f t="shared" si="5"/>
        <v>10451</v>
      </c>
    </row>
    <row r="110" spans="1:10" ht="15">
      <c r="A110" s="17">
        <v>2800</v>
      </c>
      <c r="B110" s="19" t="s">
        <v>87</v>
      </c>
      <c r="C110" s="6">
        <v>106049</v>
      </c>
      <c r="D110" s="6"/>
      <c r="E110" s="6"/>
      <c r="F110" s="6">
        <f t="shared" si="4"/>
        <v>106049</v>
      </c>
      <c r="G110" s="6">
        <v>111670</v>
      </c>
      <c r="H110" s="6"/>
      <c r="I110" s="6"/>
      <c r="J110" s="6">
        <f t="shared" si="5"/>
        <v>111670</v>
      </c>
    </row>
    <row r="111" spans="1:10" ht="30">
      <c r="A111" s="17">
        <v>3110</v>
      </c>
      <c r="B111" s="19" t="s">
        <v>88</v>
      </c>
      <c r="C111" s="6">
        <f>K77*1.05</f>
        <v>0</v>
      </c>
      <c r="D111" s="6"/>
      <c r="E111" s="6"/>
      <c r="F111" s="6">
        <f t="shared" si="4"/>
        <v>0</v>
      </c>
      <c r="G111" s="6">
        <f>C111*1.048</f>
        <v>0</v>
      </c>
      <c r="H111" s="6"/>
      <c r="I111" s="6"/>
      <c r="J111" s="6">
        <f t="shared" si="5"/>
        <v>0</v>
      </c>
    </row>
    <row r="112" spans="1:10" ht="15">
      <c r="A112" s="17">
        <v>3132</v>
      </c>
      <c r="B112" s="19" t="s">
        <v>89</v>
      </c>
      <c r="C112" s="6">
        <f>K78*1.05</f>
        <v>0</v>
      </c>
      <c r="D112" s="6"/>
      <c r="E112" s="6"/>
      <c r="F112" s="6">
        <f t="shared" si="4"/>
        <v>0</v>
      </c>
      <c r="G112" s="6">
        <f>C112*1.048</f>
        <v>0</v>
      </c>
      <c r="H112" s="6"/>
      <c r="I112" s="6"/>
      <c r="J112" s="6">
        <f t="shared" si="5"/>
        <v>0</v>
      </c>
    </row>
    <row r="113" spans="1:10" ht="30">
      <c r="A113" s="17">
        <v>3142</v>
      </c>
      <c r="B113" s="19" t="s">
        <v>90</v>
      </c>
      <c r="C113" s="6">
        <f>K79*1.05</f>
        <v>0</v>
      </c>
      <c r="D113" s="6"/>
      <c r="E113" s="6"/>
      <c r="F113" s="6">
        <f t="shared" si="4"/>
        <v>0</v>
      </c>
      <c r="G113" s="6">
        <f>C113*1.048</f>
        <v>0</v>
      </c>
      <c r="H113" s="6"/>
      <c r="I113" s="6"/>
      <c r="J113" s="6">
        <f t="shared" si="5"/>
        <v>0</v>
      </c>
    </row>
    <row r="114" spans="1:10" ht="15">
      <c r="A114" s="17" t="s">
        <v>12</v>
      </c>
      <c r="B114" s="17" t="s">
        <v>16</v>
      </c>
      <c r="C114" s="24">
        <f>SUM(C99:C113)</f>
        <v>20070208</v>
      </c>
      <c r="D114" s="6" t="s">
        <v>12</v>
      </c>
      <c r="E114" s="6" t="s">
        <v>12</v>
      </c>
      <c r="F114" s="6">
        <f t="shared" si="4"/>
        <v>20070208</v>
      </c>
      <c r="G114" s="6">
        <f>SUM(G99:G113)</f>
        <v>20241212</v>
      </c>
      <c r="H114" s="6" t="s">
        <v>12</v>
      </c>
      <c r="I114" s="6" t="s">
        <v>12</v>
      </c>
      <c r="J114" s="6">
        <f t="shared" si="5"/>
        <v>20241212</v>
      </c>
    </row>
    <row r="117" spans="1:10" ht="15">
      <c r="A117" s="61" t="s">
        <v>193</v>
      </c>
      <c r="B117" s="61"/>
      <c r="C117" s="61"/>
      <c r="D117" s="61"/>
      <c r="E117" s="61"/>
      <c r="F117" s="61"/>
      <c r="G117" s="61"/>
      <c r="H117" s="61"/>
      <c r="I117" s="61"/>
      <c r="J117" s="61"/>
    </row>
    <row r="118" ht="15">
      <c r="A118" s="13" t="s">
        <v>6</v>
      </c>
    </row>
    <row r="120" spans="1:10" ht="15">
      <c r="A120" s="60" t="s">
        <v>19</v>
      </c>
      <c r="B120" s="60" t="s">
        <v>8</v>
      </c>
      <c r="C120" s="60" t="s">
        <v>130</v>
      </c>
      <c r="D120" s="60"/>
      <c r="E120" s="60"/>
      <c r="F120" s="60"/>
      <c r="G120" s="60" t="s">
        <v>194</v>
      </c>
      <c r="H120" s="60"/>
      <c r="I120" s="60"/>
      <c r="J120" s="60"/>
    </row>
    <row r="121" spans="1:10" ht="72.75" customHeight="1">
      <c r="A121" s="60"/>
      <c r="B121" s="60"/>
      <c r="C121" s="17" t="s">
        <v>9</v>
      </c>
      <c r="D121" s="17" t="s">
        <v>10</v>
      </c>
      <c r="E121" s="17" t="s">
        <v>11</v>
      </c>
      <c r="F121" s="17" t="s">
        <v>57</v>
      </c>
      <c r="G121" s="17" t="s">
        <v>9</v>
      </c>
      <c r="H121" s="17" t="s">
        <v>10</v>
      </c>
      <c r="I121" s="17" t="s">
        <v>11</v>
      </c>
      <c r="J121" s="17" t="s">
        <v>55</v>
      </c>
    </row>
    <row r="122" spans="1:10" ht="15">
      <c r="A122" s="17">
        <v>1</v>
      </c>
      <c r="B122" s="17">
        <v>2</v>
      </c>
      <c r="C122" s="17">
        <v>3</v>
      </c>
      <c r="D122" s="17">
        <v>4</v>
      </c>
      <c r="E122" s="17">
        <v>5</v>
      </c>
      <c r="F122" s="17">
        <v>6</v>
      </c>
      <c r="G122" s="17">
        <v>7</v>
      </c>
      <c r="H122" s="17">
        <v>8</v>
      </c>
      <c r="I122" s="17">
        <v>9</v>
      </c>
      <c r="J122" s="17">
        <v>10</v>
      </c>
    </row>
    <row r="123" spans="1:10" ht="15">
      <c r="A123" s="17" t="s">
        <v>12</v>
      </c>
      <c r="B123" s="17" t="s">
        <v>12</v>
      </c>
      <c r="C123" s="17" t="s">
        <v>12</v>
      </c>
      <c r="D123" s="17" t="s">
        <v>12</v>
      </c>
      <c r="E123" s="17" t="s">
        <v>12</v>
      </c>
      <c r="F123" s="17" t="s">
        <v>12</v>
      </c>
      <c r="G123" s="17" t="s">
        <v>12</v>
      </c>
      <c r="H123" s="17" t="s">
        <v>12</v>
      </c>
      <c r="I123" s="17" t="s">
        <v>12</v>
      </c>
      <c r="J123" s="17" t="s">
        <v>12</v>
      </c>
    </row>
    <row r="124" spans="1:10" ht="15">
      <c r="A124" s="17" t="s">
        <v>12</v>
      </c>
      <c r="B124" s="17" t="s">
        <v>12</v>
      </c>
      <c r="C124" s="17" t="s">
        <v>12</v>
      </c>
      <c r="D124" s="17" t="s">
        <v>12</v>
      </c>
      <c r="E124" s="17" t="s">
        <v>12</v>
      </c>
      <c r="F124" s="17" t="s">
        <v>12</v>
      </c>
      <c r="G124" s="17" t="s">
        <v>12</v>
      </c>
      <c r="H124" s="17" t="s">
        <v>12</v>
      </c>
      <c r="I124" s="17" t="s">
        <v>12</v>
      </c>
      <c r="J124" s="17" t="s">
        <v>12</v>
      </c>
    </row>
    <row r="125" spans="1:10" ht="15">
      <c r="A125" s="17" t="s">
        <v>12</v>
      </c>
      <c r="B125" s="17" t="s">
        <v>12</v>
      </c>
      <c r="C125" s="17" t="s">
        <v>12</v>
      </c>
      <c r="D125" s="17" t="s">
        <v>12</v>
      </c>
      <c r="E125" s="17" t="s">
        <v>12</v>
      </c>
      <c r="F125" s="17" t="s">
        <v>12</v>
      </c>
      <c r="G125" s="17" t="s">
        <v>12</v>
      </c>
      <c r="H125" s="17" t="s">
        <v>12</v>
      </c>
      <c r="I125" s="17" t="s">
        <v>12</v>
      </c>
      <c r="J125" s="17" t="s">
        <v>12</v>
      </c>
    </row>
    <row r="126" spans="1:10" ht="15">
      <c r="A126" s="17" t="s">
        <v>12</v>
      </c>
      <c r="B126" s="17" t="s">
        <v>16</v>
      </c>
      <c r="C126" s="17" t="s">
        <v>12</v>
      </c>
      <c r="D126" s="17" t="s">
        <v>12</v>
      </c>
      <c r="E126" s="17" t="s">
        <v>12</v>
      </c>
      <c r="F126" s="17" t="s">
        <v>12</v>
      </c>
      <c r="G126" s="17" t="s">
        <v>12</v>
      </c>
      <c r="H126" s="17" t="s">
        <v>12</v>
      </c>
      <c r="I126" s="17" t="s">
        <v>12</v>
      </c>
      <c r="J126" s="17" t="s">
        <v>12</v>
      </c>
    </row>
    <row r="128" spans="1:14" ht="15">
      <c r="A128" s="63" t="s">
        <v>20</v>
      </c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</row>
    <row r="129" spans="1:14" ht="15">
      <c r="A129" s="63" t="s">
        <v>195</v>
      </c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</row>
    <row r="130" ht="15">
      <c r="A130" s="13" t="s">
        <v>6</v>
      </c>
    </row>
    <row r="132" spans="1:14" ht="30.75" customHeight="1">
      <c r="A132" s="60" t="s">
        <v>21</v>
      </c>
      <c r="B132" s="60" t="s">
        <v>22</v>
      </c>
      <c r="C132" s="60" t="s">
        <v>187</v>
      </c>
      <c r="D132" s="60"/>
      <c r="E132" s="60"/>
      <c r="F132" s="60"/>
      <c r="G132" s="60" t="s">
        <v>188</v>
      </c>
      <c r="H132" s="60"/>
      <c r="I132" s="60"/>
      <c r="J132" s="60"/>
      <c r="K132" s="60" t="s">
        <v>189</v>
      </c>
      <c r="L132" s="60"/>
      <c r="M132" s="60"/>
      <c r="N132" s="60"/>
    </row>
    <row r="133" spans="1:14" ht="66.75" customHeight="1">
      <c r="A133" s="60"/>
      <c r="B133" s="60"/>
      <c r="C133" s="17" t="s">
        <v>9</v>
      </c>
      <c r="D133" s="17" t="s">
        <v>10</v>
      </c>
      <c r="E133" s="17" t="s">
        <v>11</v>
      </c>
      <c r="F133" s="17" t="s">
        <v>57</v>
      </c>
      <c r="G133" s="17" t="s">
        <v>9</v>
      </c>
      <c r="H133" s="17" t="s">
        <v>10</v>
      </c>
      <c r="I133" s="17" t="s">
        <v>11</v>
      </c>
      <c r="J133" s="17" t="s">
        <v>55</v>
      </c>
      <c r="K133" s="17" t="s">
        <v>9</v>
      </c>
      <c r="L133" s="17" t="s">
        <v>10</v>
      </c>
      <c r="M133" s="17" t="s">
        <v>11</v>
      </c>
      <c r="N133" s="17" t="s">
        <v>56</v>
      </c>
    </row>
    <row r="134" spans="1:14" ht="15">
      <c r="A134" s="17">
        <v>1</v>
      </c>
      <c r="B134" s="17">
        <v>2</v>
      </c>
      <c r="C134" s="17">
        <v>3</v>
      </c>
      <c r="D134" s="17">
        <v>4</v>
      </c>
      <c r="E134" s="17">
        <v>5</v>
      </c>
      <c r="F134" s="17">
        <v>6</v>
      </c>
      <c r="G134" s="17">
        <v>7</v>
      </c>
      <c r="H134" s="17">
        <v>8</v>
      </c>
      <c r="I134" s="17">
        <v>9</v>
      </c>
      <c r="J134" s="17">
        <v>10</v>
      </c>
      <c r="K134" s="17">
        <v>11</v>
      </c>
      <c r="L134" s="17">
        <v>12</v>
      </c>
      <c r="M134" s="17">
        <v>13</v>
      </c>
      <c r="N134" s="17">
        <v>14</v>
      </c>
    </row>
    <row r="135" spans="1:14" ht="48.75" customHeight="1">
      <c r="A135" s="17">
        <v>1</v>
      </c>
      <c r="B135" s="18" t="s">
        <v>77</v>
      </c>
      <c r="C135" s="21">
        <v>14845764</v>
      </c>
      <c r="D135" s="21">
        <v>712</v>
      </c>
      <c r="E135" s="21"/>
      <c r="F135" s="21">
        <f>C135+D135</f>
        <v>14846476</v>
      </c>
      <c r="G135" s="21">
        <v>17353872</v>
      </c>
      <c r="H135" s="21"/>
      <c r="I135" s="21"/>
      <c r="J135" s="21">
        <f>G135+H135</f>
        <v>17353872</v>
      </c>
      <c r="K135" s="21">
        <f>19887420-K139</f>
        <v>19887183</v>
      </c>
      <c r="L135" s="21"/>
      <c r="M135" s="21"/>
      <c r="N135" s="21">
        <f>K135+L135</f>
        <v>19887183</v>
      </c>
    </row>
    <row r="136" spans="1:14" ht="92.25" customHeight="1">
      <c r="A136" s="17">
        <v>2</v>
      </c>
      <c r="B136" s="18" t="s">
        <v>196</v>
      </c>
      <c r="C136" s="21"/>
      <c r="D136" s="21"/>
      <c r="E136" s="21"/>
      <c r="F136" s="21"/>
      <c r="G136" s="21"/>
      <c r="H136" s="21">
        <v>225265</v>
      </c>
      <c r="I136" s="21">
        <v>225265</v>
      </c>
      <c r="J136" s="21">
        <v>225265</v>
      </c>
      <c r="K136" s="21"/>
      <c r="L136" s="21"/>
      <c r="M136" s="21"/>
      <c r="N136" s="21"/>
    </row>
    <row r="137" spans="1:14" ht="105" customHeight="1">
      <c r="A137" s="17">
        <v>3</v>
      </c>
      <c r="B137" s="18" t="s">
        <v>197</v>
      </c>
      <c r="C137" s="21"/>
      <c r="D137" s="21"/>
      <c r="E137" s="21"/>
      <c r="F137" s="21"/>
      <c r="G137" s="21"/>
      <c r="H137" s="21">
        <v>62289</v>
      </c>
      <c r="I137" s="21">
        <v>62289</v>
      </c>
      <c r="J137" s="21">
        <v>62289</v>
      </c>
      <c r="K137" s="21"/>
      <c r="L137" s="21"/>
      <c r="M137" s="21"/>
      <c r="N137" s="21"/>
    </row>
    <row r="138" spans="1:14" ht="30">
      <c r="A138" s="17">
        <v>4</v>
      </c>
      <c r="B138" s="18" t="s">
        <v>198</v>
      </c>
      <c r="C138" s="21"/>
      <c r="D138" s="21">
        <v>6800</v>
      </c>
      <c r="E138" s="21">
        <v>6800</v>
      </c>
      <c r="F138" s="21">
        <v>6800</v>
      </c>
      <c r="G138" s="21"/>
      <c r="H138" s="21">
        <v>202230</v>
      </c>
      <c r="I138" s="21">
        <v>202230</v>
      </c>
      <c r="J138" s="21">
        <v>202230</v>
      </c>
      <c r="K138" s="21"/>
      <c r="L138" s="21"/>
      <c r="M138" s="21"/>
      <c r="N138" s="21"/>
    </row>
    <row r="139" spans="1:14" ht="33" customHeight="1">
      <c r="A139" s="17">
        <v>5</v>
      </c>
      <c r="B139" s="18" t="s">
        <v>178</v>
      </c>
      <c r="C139" s="21"/>
      <c r="D139" s="21"/>
      <c r="E139" s="21"/>
      <c r="F139" s="21"/>
      <c r="G139" s="21">
        <v>549</v>
      </c>
      <c r="H139" s="21"/>
      <c r="I139" s="21"/>
      <c r="J139" s="21">
        <v>549</v>
      </c>
      <c r="K139" s="21">
        <v>237</v>
      </c>
      <c r="L139" s="21"/>
      <c r="M139" s="21"/>
      <c r="N139" s="21">
        <v>237</v>
      </c>
    </row>
    <row r="140" spans="1:14" ht="15">
      <c r="A140" s="18" t="s">
        <v>12</v>
      </c>
      <c r="B140" s="17" t="s">
        <v>16</v>
      </c>
      <c r="C140" s="21">
        <f>C135</f>
        <v>14845764</v>
      </c>
      <c r="D140" s="21">
        <f>D135</f>
        <v>712</v>
      </c>
      <c r="E140" s="21">
        <f>E135</f>
        <v>0</v>
      </c>
      <c r="F140" s="21">
        <f>F135</f>
        <v>14846476</v>
      </c>
      <c r="G140" s="21">
        <f>G135+G139</f>
        <v>17354421</v>
      </c>
      <c r="H140" s="21">
        <f>SUM(H136:H139)</f>
        <v>489784</v>
      </c>
      <c r="I140" s="21">
        <f>SUM(I136:I139)</f>
        <v>489784</v>
      </c>
      <c r="J140" s="21">
        <f>J135+J136+J137+J138+J139</f>
        <v>17844205</v>
      </c>
      <c r="K140" s="21">
        <f>K135+K139</f>
        <v>19887420</v>
      </c>
      <c r="L140" s="21">
        <f>L135</f>
        <v>0</v>
      </c>
      <c r="M140" s="21">
        <f>M135</f>
        <v>0</v>
      </c>
      <c r="N140" s="21">
        <f>N135+N139</f>
        <v>19887420</v>
      </c>
    </row>
    <row r="143" spans="1:10" ht="15">
      <c r="A143" s="61" t="s">
        <v>199</v>
      </c>
      <c r="B143" s="61"/>
      <c r="C143" s="61"/>
      <c r="D143" s="61"/>
      <c r="E143" s="61"/>
      <c r="F143" s="61"/>
      <c r="G143" s="61"/>
      <c r="H143" s="61"/>
      <c r="I143" s="61"/>
      <c r="J143" s="61"/>
    </row>
    <row r="144" ht="15">
      <c r="A144" s="13" t="s">
        <v>6</v>
      </c>
    </row>
    <row r="146" spans="1:10" ht="15">
      <c r="A146" s="60" t="s">
        <v>62</v>
      </c>
      <c r="B146" s="60" t="s">
        <v>22</v>
      </c>
      <c r="C146" s="60" t="s">
        <v>81</v>
      </c>
      <c r="D146" s="60"/>
      <c r="E146" s="60"/>
      <c r="F146" s="60"/>
      <c r="G146" s="60" t="s">
        <v>130</v>
      </c>
      <c r="H146" s="60"/>
      <c r="I146" s="60"/>
      <c r="J146" s="60"/>
    </row>
    <row r="147" spans="1:10" ht="63" customHeight="1">
      <c r="A147" s="60"/>
      <c r="B147" s="60"/>
      <c r="C147" s="17" t="s">
        <v>9</v>
      </c>
      <c r="D147" s="17" t="s">
        <v>10</v>
      </c>
      <c r="E147" s="17" t="s">
        <v>11</v>
      </c>
      <c r="F147" s="17" t="s">
        <v>57</v>
      </c>
      <c r="G147" s="17" t="s">
        <v>9</v>
      </c>
      <c r="H147" s="17" t="s">
        <v>10</v>
      </c>
      <c r="I147" s="17" t="s">
        <v>11</v>
      </c>
      <c r="J147" s="17" t="s">
        <v>55</v>
      </c>
    </row>
    <row r="148" spans="1:10" ht="15">
      <c r="A148" s="17">
        <v>1</v>
      </c>
      <c r="B148" s="17">
        <v>2</v>
      </c>
      <c r="C148" s="17">
        <v>3</v>
      </c>
      <c r="D148" s="17">
        <v>4</v>
      </c>
      <c r="E148" s="17">
        <v>5</v>
      </c>
      <c r="F148" s="17">
        <v>6</v>
      </c>
      <c r="G148" s="17">
        <v>7</v>
      </c>
      <c r="H148" s="17">
        <v>8</v>
      </c>
      <c r="I148" s="17">
        <v>9</v>
      </c>
      <c r="J148" s="17">
        <v>10</v>
      </c>
    </row>
    <row r="149" spans="1:10" ht="60">
      <c r="A149" s="17">
        <v>1</v>
      </c>
      <c r="B149" s="18" t="s">
        <v>77</v>
      </c>
      <c r="C149" s="6">
        <f>20070208</f>
        <v>20070208</v>
      </c>
      <c r="D149" s="6" t="s">
        <v>12</v>
      </c>
      <c r="E149" s="6" t="s">
        <v>12</v>
      </c>
      <c r="F149" s="6">
        <f>C149</f>
        <v>20070208</v>
      </c>
      <c r="G149" s="6">
        <f>20241212</f>
        <v>20241212</v>
      </c>
      <c r="H149" s="6"/>
      <c r="I149" s="6"/>
      <c r="J149" s="6">
        <f>G149</f>
        <v>20241212</v>
      </c>
    </row>
    <row r="150" spans="1:10" ht="30.75" customHeight="1" hidden="1">
      <c r="A150" s="17">
        <v>3</v>
      </c>
      <c r="B150" s="18" t="s">
        <v>178</v>
      </c>
      <c r="C150" s="6"/>
      <c r="D150" s="6"/>
      <c r="E150" s="6"/>
      <c r="F150" s="6"/>
      <c r="G150" s="6"/>
      <c r="H150" s="6"/>
      <c r="I150" s="6"/>
      <c r="J150" s="6"/>
    </row>
    <row r="151" spans="1:10" ht="15">
      <c r="A151" s="18" t="s">
        <v>12</v>
      </c>
      <c r="B151" s="17" t="s">
        <v>16</v>
      </c>
      <c r="C151" s="6">
        <f>C149</f>
        <v>20070208</v>
      </c>
      <c r="D151" s="6" t="s">
        <v>12</v>
      </c>
      <c r="E151" s="6" t="s">
        <v>12</v>
      </c>
      <c r="F151" s="6">
        <f>C151</f>
        <v>20070208</v>
      </c>
      <c r="G151" s="6">
        <f>G149</f>
        <v>20241212</v>
      </c>
      <c r="H151" s="6" t="s">
        <v>12</v>
      </c>
      <c r="I151" s="6" t="s">
        <v>12</v>
      </c>
      <c r="J151" s="6">
        <f>G151</f>
        <v>20241212</v>
      </c>
    </row>
    <row r="153" spans="1:13" ht="15">
      <c r="A153" s="63" t="s">
        <v>170</v>
      </c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</row>
    <row r="154" spans="1:13" ht="15">
      <c r="A154" s="63" t="s">
        <v>201</v>
      </c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</row>
    <row r="155" ht="15">
      <c r="A155" s="13" t="s">
        <v>6</v>
      </c>
    </row>
    <row r="157" spans="1:13" ht="15">
      <c r="A157" s="60" t="s">
        <v>21</v>
      </c>
      <c r="B157" s="60" t="s">
        <v>23</v>
      </c>
      <c r="C157" s="60" t="s">
        <v>24</v>
      </c>
      <c r="D157" s="60" t="s">
        <v>25</v>
      </c>
      <c r="E157" s="60" t="s">
        <v>187</v>
      </c>
      <c r="F157" s="60"/>
      <c r="G157" s="60"/>
      <c r="H157" s="60" t="s">
        <v>188</v>
      </c>
      <c r="I157" s="60"/>
      <c r="J157" s="60"/>
      <c r="K157" s="60" t="s">
        <v>189</v>
      </c>
      <c r="L157" s="60"/>
      <c r="M157" s="60"/>
    </row>
    <row r="158" spans="1:13" ht="30">
      <c r="A158" s="60"/>
      <c r="B158" s="60"/>
      <c r="C158" s="60"/>
      <c r="D158" s="60"/>
      <c r="E158" s="17" t="s">
        <v>9</v>
      </c>
      <c r="F158" s="17" t="s">
        <v>10</v>
      </c>
      <c r="G158" s="17" t="s">
        <v>63</v>
      </c>
      <c r="H158" s="17" t="s">
        <v>9</v>
      </c>
      <c r="I158" s="17" t="s">
        <v>10</v>
      </c>
      <c r="J158" s="17" t="s">
        <v>64</v>
      </c>
      <c r="K158" s="17" t="s">
        <v>9</v>
      </c>
      <c r="L158" s="17" t="s">
        <v>10</v>
      </c>
      <c r="M158" s="17" t="s">
        <v>56</v>
      </c>
    </row>
    <row r="159" spans="1:13" ht="15">
      <c r="A159" s="17">
        <v>1</v>
      </c>
      <c r="B159" s="17">
        <v>2</v>
      </c>
      <c r="C159" s="17">
        <v>3</v>
      </c>
      <c r="D159" s="17">
        <v>4</v>
      </c>
      <c r="E159" s="17">
        <v>5</v>
      </c>
      <c r="F159" s="17">
        <v>6</v>
      </c>
      <c r="G159" s="17">
        <v>7</v>
      </c>
      <c r="H159" s="17">
        <v>8</v>
      </c>
      <c r="I159" s="17">
        <v>9</v>
      </c>
      <c r="J159" s="17">
        <v>10</v>
      </c>
      <c r="K159" s="17">
        <v>11</v>
      </c>
      <c r="L159" s="17">
        <v>12</v>
      </c>
      <c r="M159" s="17">
        <v>13</v>
      </c>
    </row>
    <row r="160" spans="1:13" ht="15">
      <c r="A160" s="17">
        <v>1</v>
      </c>
      <c r="B160" s="18" t="s">
        <v>26</v>
      </c>
      <c r="C160" s="17" t="s">
        <v>12</v>
      </c>
      <c r="D160" s="17" t="s">
        <v>12</v>
      </c>
      <c r="E160" s="17" t="s">
        <v>12</v>
      </c>
      <c r="F160" s="17" t="s">
        <v>12</v>
      </c>
      <c r="G160" s="17" t="s">
        <v>12</v>
      </c>
      <c r="H160" s="17" t="s">
        <v>12</v>
      </c>
      <c r="I160" s="17" t="s">
        <v>12</v>
      </c>
      <c r="J160" s="17" t="s">
        <v>12</v>
      </c>
      <c r="K160" s="17" t="s">
        <v>12</v>
      </c>
      <c r="L160" s="17" t="s">
        <v>12</v>
      </c>
      <c r="M160" s="17" t="s">
        <v>12</v>
      </c>
    </row>
    <row r="161" spans="1:13" ht="15">
      <c r="A161" s="17"/>
      <c r="B161" s="18" t="s">
        <v>95</v>
      </c>
      <c r="C161" s="17" t="s">
        <v>96</v>
      </c>
      <c r="D161" s="17" t="s">
        <v>97</v>
      </c>
      <c r="E161" s="17">
        <v>91</v>
      </c>
      <c r="F161" s="17" t="s">
        <v>12</v>
      </c>
      <c r="G161" s="17">
        <f aca="true" t="shared" si="6" ref="G161:G167">E161</f>
        <v>91</v>
      </c>
      <c r="H161" s="17">
        <v>103</v>
      </c>
      <c r="I161" s="17" t="s">
        <v>12</v>
      </c>
      <c r="J161" s="17">
        <f>H161</f>
        <v>103</v>
      </c>
      <c r="K161" s="17">
        <v>103</v>
      </c>
      <c r="L161" s="17"/>
      <c r="M161" s="17">
        <f aca="true" t="shared" si="7" ref="M161:M167">K161</f>
        <v>103</v>
      </c>
    </row>
    <row r="162" spans="1:13" ht="15">
      <c r="A162" s="17"/>
      <c r="B162" s="18" t="s">
        <v>98</v>
      </c>
      <c r="C162" s="17" t="s">
        <v>96</v>
      </c>
      <c r="D162" s="17" t="s">
        <v>97</v>
      </c>
      <c r="E162" s="17">
        <v>81</v>
      </c>
      <c r="F162" s="17"/>
      <c r="G162" s="17">
        <f t="shared" si="6"/>
        <v>81</v>
      </c>
      <c r="H162" s="17">
        <v>92</v>
      </c>
      <c r="I162" s="17"/>
      <c r="J162" s="17">
        <f aca="true" t="shared" si="8" ref="J162:J167">H162</f>
        <v>92</v>
      </c>
      <c r="K162" s="17">
        <v>92</v>
      </c>
      <c r="L162" s="17"/>
      <c r="M162" s="17">
        <f t="shared" si="7"/>
        <v>92</v>
      </c>
    </row>
    <row r="163" spans="1:13" ht="15">
      <c r="A163" s="17"/>
      <c r="B163" s="18" t="s">
        <v>99</v>
      </c>
      <c r="C163" s="17" t="s">
        <v>96</v>
      </c>
      <c r="D163" s="17" t="s">
        <v>97</v>
      </c>
      <c r="E163" s="17">
        <v>10</v>
      </c>
      <c r="F163" s="17"/>
      <c r="G163" s="17">
        <f t="shared" si="6"/>
        <v>10</v>
      </c>
      <c r="H163" s="17">
        <v>11</v>
      </c>
      <c r="I163" s="17"/>
      <c r="J163" s="17">
        <f t="shared" si="8"/>
        <v>11</v>
      </c>
      <c r="K163" s="17">
        <v>11</v>
      </c>
      <c r="L163" s="17"/>
      <c r="M163" s="17">
        <f t="shared" si="7"/>
        <v>11</v>
      </c>
    </row>
    <row r="164" spans="1:13" ht="15">
      <c r="A164" s="17">
        <v>2</v>
      </c>
      <c r="B164" s="18" t="s">
        <v>27</v>
      </c>
      <c r="C164" s="17" t="s">
        <v>12</v>
      </c>
      <c r="D164" s="17" t="s">
        <v>12</v>
      </c>
      <c r="E164" s="17" t="s">
        <v>12</v>
      </c>
      <c r="F164" s="17" t="s">
        <v>12</v>
      </c>
      <c r="G164" s="17" t="str">
        <f t="shared" si="6"/>
        <v> </v>
      </c>
      <c r="H164" s="17" t="s">
        <v>12</v>
      </c>
      <c r="I164" s="17" t="s">
        <v>12</v>
      </c>
      <c r="J164" s="17" t="str">
        <f t="shared" si="8"/>
        <v> </v>
      </c>
      <c r="K164" s="17" t="s">
        <v>12</v>
      </c>
      <c r="L164" s="17"/>
      <c r="M164" s="17" t="str">
        <f t="shared" si="7"/>
        <v> </v>
      </c>
    </row>
    <row r="165" spans="1:13" ht="30">
      <c r="A165" s="17"/>
      <c r="B165" s="18" t="s">
        <v>100</v>
      </c>
      <c r="C165" s="17" t="s">
        <v>96</v>
      </c>
      <c r="D165" s="17" t="s">
        <v>101</v>
      </c>
      <c r="E165" s="17">
        <v>24342</v>
      </c>
      <c r="F165" s="17"/>
      <c r="G165" s="17">
        <f t="shared" si="6"/>
        <v>24342</v>
      </c>
      <c r="H165" s="17">
        <v>16400</v>
      </c>
      <c r="I165" s="17"/>
      <c r="J165" s="17">
        <f t="shared" si="8"/>
        <v>16400</v>
      </c>
      <c r="K165" s="17">
        <v>16400</v>
      </c>
      <c r="L165" s="17"/>
      <c r="M165" s="17">
        <f t="shared" si="7"/>
        <v>16400</v>
      </c>
    </row>
    <row r="166" spans="1:13" ht="60">
      <c r="A166" s="17"/>
      <c r="B166" s="18" t="s">
        <v>102</v>
      </c>
      <c r="C166" s="17" t="s">
        <v>96</v>
      </c>
      <c r="D166" s="17" t="s">
        <v>101</v>
      </c>
      <c r="E166" s="17">
        <v>589</v>
      </c>
      <c r="F166" s="17"/>
      <c r="G166" s="17">
        <f t="shared" si="6"/>
        <v>589</v>
      </c>
      <c r="H166" s="17">
        <v>720</v>
      </c>
      <c r="I166" s="17"/>
      <c r="J166" s="17">
        <f t="shared" si="8"/>
        <v>720</v>
      </c>
      <c r="K166" s="17">
        <v>720</v>
      </c>
      <c r="L166" s="17"/>
      <c r="M166" s="17">
        <f t="shared" si="7"/>
        <v>720</v>
      </c>
    </row>
    <row r="167" spans="1:13" ht="15">
      <c r="A167" s="17"/>
      <c r="B167" s="18" t="s">
        <v>103</v>
      </c>
      <c r="C167" s="17" t="s">
        <v>96</v>
      </c>
      <c r="D167" s="17" t="s">
        <v>101</v>
      </c>
      <c r="E167" s="17">
        <v>24982</v>
      </c>
      <c r="F167" s="17" t="s">
        <v>12</v>
      </c>
      <c r="G167" s="17">
        <f t="shared" si="6"/>
        <v>24982</v>
      </c>
      <c r="H167" s="17">
        <v>20000</v>
      </c>
      <c r="I167" s="17"/>
      <c r="J167" s="17">
        <f t="shared" si="8"/>
        <v>20000</v>
      </c>
      <c r="K167" s="17">
        <v>20000</v>
      </c>
      <c r="L167" s="17"/>
      <c r="M167" s="17">
        <f t="shared" si="7"/>
        <v>20000</v>
      </c>
    </row>
    <row r="168" spans="1:13" ht="15">
      <c r="A168" s="17">
        <v>3</v>
      </c>
      <c r="B168" s="18" t="s">
        <v>28</v>
      </c>
      <c r="C168" s="17" t="s">
        <v>12</v>
      </c>
      <c r="D168" s="17" t="s">
        <v>12</v>
      </c>
      <c r="E168" s="17" t="s">
        <v>12</v>
      </c>
      <c r="F168" s="17" t="s">
        <v>12</v>
      </c>
      <c r="G168" s="17" t="s">
        <v>12</v>
      </c>
      <c r="H168" s="17" t="s">
        <v>12</v>
      </c>
      <c r="I168" s="17" t="s">
        <v>12</v>
      </c>
      <c r="J168" s="17" t="s">
        <v>12</v>
      </c>
      <c r="K168" s="17" t="s">
        <v>12</v>
      </c>
      <c r="L168" s="17" t="s">
        <v>12</v>
      </c>
      <c r="M168" s="17" t="s">
        <v>12</v>
      </c>
    </row>
    <row r="169" spans="1:13" ht="30">
      <c r="A169" s="17" t="s">
        <v>12</v>
      </c>
      <c r="B169" s="19" t="s">
        <v>104</v>
      </c>
      <c r="C169" s="17" t="s">
        <v>109</v>
      </c>
      <c r="D169" s="17" t="s">
        <v>105</v>
      </c>
      <c r="E169" s="17">
        <v>163140</v>
      </c>
      <c r="F169" s="25">
        <f>(6800+712)/E161</f>
        <v>82.54945054945055</v>
      </c>
      <c r="G169" s="25">
        <f>E169+F169</f>
        <v>163222.54945054944</v>
      </c>
      <c r="H169" s="25">
        <f>G140/103</f>
        <v>168489.52427184465</v>
      </c>
      <c r="I169" s="17">
        <v>4755</v>
      </c>
      <c r="J169" s="25">
        <f>H169+I169</f>
        <v>173244.52427184465</v>
      </c>
      <c r="K169" s="25">
        <f>K140/103</f>
        <v>193081.74757281554</v>
      </c>
      <c r="L169" s="25">
        <f>L140/103</f>
        <v>0</v>
      </c>
      <c r="M169" s="25">
        <f>K169+L169</f>
        <v>193081.74757281554</v>
      </c>
    </row>
    <row r="170" spans="1:13" ht="30">
      <c r="A170" s="17" t="s">
        <v>12</v>
      </c>
      <c r="B170" s="19" t="s">
        <v>106</v>
      </c>
      <c r="C170" s="17" t="s">
        <v>96</v>
      </c>
      <c r="D170" s="17" t="s">
        <v>105</v>
      </c>
      <c r="E170" s="25">
        <v>257</v>
      </c>
      <c r="F170" s="17" t="s">
        <v>12</v>
      </c>
      <c r="G170" s="17">
        <f>E170</f>
        <v>257</v>
      </c>
      <c r="H170" s="25">
        <v>175</v>
      </c>
      <c r="I170" s="17" t="s">
        <v>12</v>
      </c>
      <c r="J170" s="25">
        <v>265</v>
      </c>
      <c r="K170" s="25">
        <v>175</v>
      </c>
      <c r="L170" s="17"/>
      <c r="M170" s="25">
        <v>175</v>
      </c>
    </row>
    <row r="171" spans="1:13" ht="60">
      <c r="A171" s="17" t="s">
        <v>12</v>
      </c>
      <c r="B171" s="19" t="s">
        <v>107</v>
      </c>
      <c r="C171" s="17" t="s">
        <v>96</v>
      </c>
      <c r="D171" s="17" t="s">
        <v>105</v>
      </c>
      <c r="E171" s="25">
        <v>9</v>
      </c>
      <c r="F171" s="17" t="s">
        <v>12</v>
      </c>
      <c r="G171" s="17">
        <f>E171</f>
        <v>9</v>
      </c>
      <c r="H171" s="25">
        <f>H166/H162</f>
        <v>7.826086956521739</v>
      </c>
      <c r="I171" s="17" t="s">
        <v>12</v>
      </c>
      <c r="J171" s="25">
        <f>J166/J162</f>
        <v>7.826086956521739</v>
      </c>
      <c r="K171" s="25">
        <f>K166/K162</f>
        <v>7.826086956521739</v>
      </c>
      <c r="L171" s="17" t="s">
        <v>12</v>
      </c>
      <c r="M171" s="25">
        <f>M166/M162</f>
        <v>7.826086956521739</v>
      </c>
    </row>
    <row r="172" spans="1:13" ht="45">
      <c r="A172" s="26"/>
      <c r="B172" s="27" t="s">
        <v>108</v>
      </c>
      <c r="C172" s="28" t="s">
        <v>96</v>
      </c>
      <c r="D172" s="29" t="s">
        <v>105</v>
      </c>
      <c r="E172" s="25">
        <v>308</v>
      </c>
      <c r="F172" s="25"/>
      <c r="G172" s="25">
        <f>E172</f>
        <v>308</v>
      </c>
      <c r="H172" s="25">
        <f>H167/H162</f>
        <v>217.3913043478261</v>
      </c>
      <c r="I172" s="25"/>
      <c r="J172" s="25">
        <f>J167/J162</f>
        <v>217.3913043478261</v>
      </c>
      <c r="K172" s="25">
        <f>K167/K162</f>
        <v>217.3913043478261</v>
      </c>
      <c r="L172" s="25"/>
      <c r="M172" s="25">
        <f>M167/M162</f>
        <v>217.3913043478261</v>
      </c>
    </row>
    <row r="173" spans="1:13" ht="15">
      <c r="A173" s="28">
        <v>4</v>
      </c>
      <c r="B173" s="27" t="s">
        <v>135</v>
      </c>
      <c r="C173" s="28"/>
      <c r="D173" s="29"/>
      <c r="E173" s="25"/>
      <c r="F173" s="25"/>
      <c r="G173" s="25"/>
      <c r="H173" s="25"/>
      <c r="I173" s="25"/>
      <c r="J173" s="25"/>
      <c r="K173" s="25"/>
      <c r="L173" s="25"/>
      <c r="M173" s="25"/>
    </row>
    <row r="174" spans="1:13" ht="45">
      <c r="A174" s="26"/>
      <c r="B174" s="27" t="s">
        <v>202</v>
      </c>
      <c r="C174" s="28" t="s">
        <v>139</v>
      </c>
      <c r="D174" s="29" t="s">
        <v>105</v>
      </c>
      <c r="E174" s="25">
        <v>123</v>
      </c>
      <c r="F174" s="25"/>
      <c r="G174" s="25">
        <v>123</v>
      </c>
      <c r="H174" s="25">
        <v>79</v>
      </c>
      <c r="I174" s="25"/>
      <c r="J174" s="25">
        <v>79</v>
      </c>
      <c r="K174" s="25">
        <v>100</v>
      </c>
      <c r="L174" s="25"/>
      <c r="M174" s="25">
        <v>100</v>
      </c>
    </row>
    <row r="175" spans="1:13" ht="118.5" customHeight="1">
      <c r="A175" s="28"/>
      <c r="B175" s="30" t="s">
        <v>141</v>
      </c>
      <c r="C175" s="30"/>
      <c r="D175" s="30"/>
      <c r="E175" s="30"/>
      <c r="F175" s="28"/>
      <c r="G175" s="31"/>
      <c r="H175" s="31"/>
      <c r="I175" s="28"/>
      <c r="J175" s="31"/>
      <c r="K175" s="31"/>
      <c r="L175" s="28"/>
      <c r="M175" s="31"/>
    </row>
    <row r="176" spans="1:13" ht="15.75">
      <c r="A176" s="28">
        <v>1</v>
      </c>
      <c r="B176" s="32" t="s">
        <v>26</v>
      </c>
      <c r="C176" s="33"/>
      <c r="D176" s="33"/>
      <c r="E176" s="33"/>
      <c r="F176" s="28"/>
      <c r="G176" s="31"/>
      <c r="H176" s="31"/>
      <c r="I176" s="28"/>
      <c r="J176" s="31"/>
      <c r="K176" s="31"/>
      <c r="L176" s="28"/>
      <c r="M176" s="31"/>
    </row>
    <row r="177" spans="1:13" ht="39.75" customHeight="1">
      <c r="A177" s="28"/>
      <c r="B177" s="32" t="s">
        <v>142</v>
      </c>
      <c r="C177" s="34" t="s">
        <v>143</v>
      </c>
      <c r="D177" s="35" t="s">
        <v>134</v>
      </c>
      <c r="E177" s="32"/>
      <c r="F177" s="28"/>
      <c r="G177" s="31"/>
      <c r="H177" s="31"/>
      <c r="I177" s="28">
        <v>1078</v>
      </c>
      <c r="J177" s="31">
        <f>I177+H177</f>
        <v>1078</v>
      </c>
      <c r="K177" s="31"/>
      <c r="L177" s="28"/>
      <c r="M177" s="31"/>
    </row>
    <row r="178" spans="1:13" ht="15.75">
      <c r="A178" s="28">
        <v>2</v>
      </c>
      <c r="B178" s="32" t="s">
        <v>27</v>
      </c>
      <c r="C178" s="34"/>
      <c r="D178" s="36"/>
      <c r="E178" s="33"/>
      <c r="F178" s="28"/>
      <c r="G178" s="31"/>
      <c r="H178" s="31"/>
      <c r="I178" s="28"/>
      <c r="J178" s="31"/>
      <c r="K178" s="31"/>
      <c r="L178" s="28"/>
      <c r="M178" s="31"/>
    </row>
    <row r="179" spans="1:13" ht="36" customHeight="1">
      <c r="A179" s="28"/>
      <c r="B179" s="32" t="s">
        <v>144</v>
      </c>
      <c r="C179" s="34" t="s">
        <v>143</v>
      </c>
      <c r="D179" s="35" t="s">
        <v>134</v>
      </c>
      <c r="E179" s="32"/>
      <c r="F179" s="28"/>
      <c r="G179" s="31"/>
      <c r="H179" s="31"/>
      <c r="I179" s="28">
        <v>320</v>
      </c>
      <c r="J179" s="31">
        <f>I179+H179</f>
        <v>320</v>
      </c>
      <c r="K179" s="31"/>
      <c r="L179" s="28"/>
      <c r="M179" s="31"/>
    </row>
    <row r="180" spans="1:13" ht="15.75">
      <c r="A180" s="28">
        <v>3</v>
      </c>
      <c r="B180" s="32" t="s">
        <v>28</v>
      </c>
      <c r="C180" s="34"/>
      <c r="D180" s="36"/>
      <c r="E180" s="33"/>
      <c r="F180" s="28"/>
      <c r="G180" s="31"/>
      <c r="H180" s="31"/>
      <c r="I180" s="28"/>
      <c r="J180" s="31"/>
      <c r="K180" s="31"/>
      <c r="L180" s="28"/>
      <c r="M180" s="31"/>
    </row>
    <row r="182" spans="1:13" ht="15">
      <c r="A182" s="60" t="s">
        <v>21</v>
      </c>
      <c r="B182" s="60" t="s">
        <v>23</v>
      </c>
      <c r="C182" s="60" t="s">
        <v>24</v>
      </c>
      <c r="D182" s="60" t="s">
        <v>25</v>
      </c>
      <c r="E182" s="60" t="s">
        <v>187</v>
      </c>
      <c r="F182" s="60"/>
      <c r="G182" s="60"/>
      <c r="H182" s="60" t="s">
        <v>188</v>
      </c>
      <c r="I182" s="60"/>
      <c r="J182" s="60"/>
      <c r="K182" s="60" t="s">
        <v>189</v>
      </c>
      <c r="L182" s="60"/>
      <c r="M182" s="60"/>
    </row>
    <row r="183" spans="1:13" ht="30">
      <c r="A183" s="60"/>
      <c r="B183" s="60"/>
      <c r="C183" s="60"/>
      <c r="D183" s="60"/>
      <c r="E183" s="17" t="s">
        <v>9</v>
      </c>
      <c r="F183" s="17" t="s">
        <v>10</v>
      </c>
      <c r="G183" s="17" t="s">
        <v>63</v>
      </c>
      <c r="H183" s="17" t="s">
        <v>9</v>
      </c>
      <c r="I183" s="17" t="s">
        <v>10</v>
      </c>
      <c r="J183" s="17" t="s">
        <v>64</v>
      </c>
      <c r="K183" s="17" t="s">
        <v>9</v>
      </c>
      <c r="L183" s="17" t="s">
        <v>10</v>
      </c>
      <c r="M183" s="17" t="s">
        <v>56</v>
      </c>
    </row>
    <row r="184" spans="1:13" ht="15">
      <c r="A184" s="17">
        <v>1</v>
      </c>
      <c r="B184" s="17">
        <v>2</v>
      </c>
      <c r="C184" s="17">
        <v>3</v>
      </c>
      <c r="D184" s="17">
        <v>4</v>
      </c>
      <c r="E184" s="17">
        <v>5</v>
      </c>
      <c r="F184" s="17">
        <v>6</v>
      </c>
      <c r="G184" s="17">
        <v>7</v>
      </c>
      <c r="H184" s="17">
        <v>8</v>
      </c>
      <c r="I184" s="17">
        <v>9</v>
      </c>
      <c r="J184" s="17">
        <v>10</v>
      </c>
      <c r="K184" s="17">
        <v>11</v>
      </c>
      <c r="L184" s="17">
        <v>12</v>
      </c>
      <c r="M184" s="17">
        <v>13</v>
      </c>
    </row>
    <row r="185" spans="1:13" ht="38.25" customHeight="1">
      <c r="A185" s="28"/>
      <c r="B185" s="32" t="s">
        <v>145</v>
      </c>
      <c r="C185" s="34" t="s">
        <v>133</v>
      </c>
      <c r="D185" s="37" t="s">
        <v>134</v>
      </c>
      <c r="E185" s="35"/>
      <c r="F185" s="35"/>
      <c r="G185" s="31"/>
      <c r="H185" s="31"/>
      <c r="I185" s="28">
        <v>704</v>
      </c>
      <c r="J185" s="31">
        <f>I185+H185</f>
        <v>704</v>
      </c>
      <c r="K185" s="31"/>
      <c r="L185" s="28"/>
      <c r="M185" s="31"/>
    </row>
    <row r="186" spans="1:13" ht="15.75">
      <c r="A186" s="28">
        <v>4</v>
      </c>
      <c r="B186" s="32" t="s">
        <v>135</v>
      </c>
      <c r="C186" s="33"/>
      <c r="D186" s="38"/>
      <c r="E186" s="33"/>
      <c r="F186" s="28"/>
      <c r="G186" s="31"/>
      <c r="H186" s="31"/>
      <c r="I186" s="28"/>
      <c r="J186" s="31"/>
      <c r="K186" s="31"/>
      <c r="L186" s="28"/>
      <c r="M186" s="31"/>
    </row>
    <row r="187" spans="1:13" ht="54" customHeight="1">
      <c r="A187" s="28"/>
      <c r="B187" s="32" t="s">
        <v>146</v>
      </c>
      <c r="C187" s="39" t="s">
        <v>139</v>
      </c>
      <c r="D187" s="39" t="s">
        <v>147</v>
      </c>
      <c r="E187" s="32"/>
      <c r="F187" s="28"/>
      <c r="G187" s="31"/>
      <c r="H187" s="31"/>
      <c r="I187" s="28">
        <v>30</v>
      </c>
      <c r="J187" s="31">
        <f>I187+H187</f>
        <v>30</v>
      </c>
      <c r="K187" s="31"/>
      <c r="L187" s="28"/>
      <c r="M187" s="31"/>
    </row>
    <row r="188" spans="1:13" ht="131.25" customHeight="1">
      <c r="A188" s="28"/>
      <c r="B188" s="30" t="s">
        <v>171</v>
      </c>
      <c r="C188" s="39"/>
      <c r="D188" s="39"/>
      <c r="E188" s="32"/>
      <c r="F188" s="28"/>
      <c r="G188" s="31"/>
      <c r="H188" s="31"/>
      <c r="I188" s="28"/>
      <c r="J188" s="31"/>
      <c r="K188" s="31"/>
      <c r="L188" s="28"/>
      <c r="M188" s="31"/>
    </row>
    <row r="189" spans="1:13" ht="18" customHeight="1">
      <c r="A189" s="28">
        <v>1</v>
      </c>
      <c r="B189" s="32" t="s">
        <v>26</v>
      </c>
      <c r="C189" s="39"/>
      <c r="D189" s="39"/>
      <c r="E189" s="32"/>
      <c r="F189" s="28"/>
      <c r="G189" s="31"/>
      <c r="H189" s="31"/>
      <c r="I189" s="28"/>
      <c r="J189" s="31"/>
      <c r="K189" s="31"/>
      <c r="L189" s="28"/>
      <c r="M189" s="31"/>
    </row>
    <row r="190" spans="1:13" ht="30.75" customHeight="1">
      <c r="A190" s="28"/>
      <c r="B190" s="32" t="s">
        <v>142</v>
      </c>
      <c r="C190" s="28" t="s">
        <v>143</v>
      </c>
      <c r="D190" s="40" t="s">
        <v>134</v>
      </c>
      <c r="E190" s="41"/>
      <c r="F190" s="41"/>
      <c r="G190" s="26"/>
      <c r="H190" s="26"/>
      <c r="I190" s="28">
        <v>21</v>
      </c>
      <c r="J190" s="31">
        <v>21</v>
      </c>
      <c r="K190" s="31"/>
      <c r="L190" s="28"/>
      <c r="M190" s="31"/>
    </row>
    <row r="191" spans="1:13" ht="21" customHeight="1">
      <c r="A191" s="28">
        <v>2</v>
      </c>
      <c r="B191" s="32" t="s">
        <v>27</v>
      </c>
      <c r="C191" s="39"/>
      <c r="D191" s="39"/>
      <c r="E191" s="32"/>
      <c r="F191" s="28"/>
      <c r="G191" s="31"/>
      <c r="H191" s="31"/>
      <c r="I191" s="28"/>
      <c r="J191" s="31"/>
      <c r="K191" s="31"/>
      <c r="L191" s="28"/>
      <c r="M191" s="31"/>
    </row>
    <row r="192" spans="1:13" ht="36.75" customHeight="1">
      <c r="A192" s="28"/>
      <c r="B192" s="32" t="s">
        <v>144</v>
      </c>
      <c r="C192" s="28" t="s">
        <v>143</v>
      </c>
      <c r="D192" s="40" t="s">
        <v>134</v>
      </c>
      <c r="E192" s="32"/>
      <c r="F192" s="28"/>
      <c r="G192" s="31"/>
      <c r="H192" s="31"/>
      <c r="I192" s="28">
        <v>21</v>
      </c>
      <c r="J192" s="31">
        <v>21</v>
      </c>
      <c r="K192" s="31"/>
      <c r="L192" s="28"/>
      <c r="M192" s="31"/>
    </row>
    <row r="193" spans="1:13" ht="17.25" customHeight="1">
      <c r="A193" s="28">
        <v>3</v>
      </c>
      <c r="B193" s="32" t="s">
        <v>28</v>
      </c>
      <c r="C193" s="39"/>
      <c r="D193" s="39"/>
      <c r="E193" s="32"/>
      <c r="F193" s="28"/>
      <c r="G193" s="31"/>
      <c r="H193" s="31"/>
      <c r="I193" s="28"/>
      <c r="J193" s="31"/>
      <c r="K193" s="31"/>
      <c r="L193" s="28"/>
      <c r="M193" s="31"/>
    </row>
    <row r="194" spans="1:13" ht="33" customHeight="1">
      <c r="A194" s="28"/>
      <c r="B194" s="32" t="s">
        <v>145</v>
      </c>
      <c r="C194" s="39" t="s">
        <v>133</v>
      </c>
      <c r="D194" s="40" t="s">
        <v>134</v>
      </c>
      <c r="E194" s="32"/>
      <c r="F194" s="28"/>
      <c r="G194" s="31"/>
      <c r="H194" s="31"/>
      <c r="I194" s="28">
        <v>2966</v>
      </c>
      <c r="J194" s="31">
        <v>2966</v>
      </c>
      <c r="K194" s="31"/>
      <c r="L194" s="28"/>
      <c r="M194" s="31"/>
    </row>
    <row r="195" spans="1:13" ht="19.5" customHeight="1">
      <c r="A195" s="28">
        <v>4</v>
      </c>
      <c r="B195" s="32" t="s">
        <v>135</v>
      </c>
      <c r="C195" s="39"/>
      <c r="D195" s="39"/>
      <c r="E195" s="32"/>
      <c r="F195" s="28"/>
      <c r="G195" s="31"/>
      <c r="H195" s="31"/>
      <c r="I195" s="28"/>
      <c r="J195" s="31"/>
      <c r="K195" s="31"/>
      <c r="L195" s="28"/>
      <c r="M195" s="31"/>
    </row>
    <row r="196" spans="1:13" ht="48" customHeight="1">
      <c r="A196" s="28"/>
      <c r="B196" s="32" t="s">
        <v>146</v>
      </c>
      <c r="C196" s="39" t="s">
        <v>139</v>
      </c>
      <c r="D196" s="40" t="s">
        <v>134</v>
      </c>
      <c r="E196" s="32"/>
      <c r="F196" s="28"/>
      <c r="G196" s="31"/>
      <c r="H196" s="31"/>
      <c r="I196" s="28">
        <v>100</v>
      </c>
      <c r="J196" s="31">
        <v>100</v>
      </c>
      <c r="K196" s="31"/>
      <c r="L196" s="28"/>
      <c r="M196" s="31"/>
    </row>
    <row r="197" spans="1:13" ht="37.5" customHeight="1">
      <c r="A197" s="28"/>
      <c r="B197" s="30" t="s">
        <v>148</v>
      </c>
      <c r="C197" s="30"/>
      <c r="D197" s="30"/>
      <c r="E197" s="30"/>
      <c r="F197" s="28"/>
      <c r="G197" s="31"/>
      <c r="H197" s="31"/>
      <c r="I197" s="28"/>
      <c r="J197" s="31"/>
      <c r="K197" s="31"/>
      <c r="L197" s="28"/>
      <c r="M197" s="31"/>
    </row>
    <row r="198" spans="1:13" ht="15.75">
      <c r="A198" s="28">
        <v>1</v>
      </c>
      <c r="B198" s="32" t="s">
        <v>26</v>
      </c>
      <c r="C198" s="33"/>
      <c r="D198" s="33"/>
      <c r="E198" s="33"/>
      <c r="F198" s="28"/>
      <c r="G198" s="31"/>
      <c r="H198" s="31"/>
      <c r="I198" s="28"/>
      <c r="J198" s="31"/>
      <c r="K198" s="31"/>
      <c r="L198" s="28"/>
      <c r="M198" s="31"/>
    </row>
    <row r="199" spans="1:13" ht="96.75" customHeight="1">
      <c r="A199" s="28"/>
      <c r="B199" s="32" t="s">
        <v>137</v>
      </c>
      <c r="C199" s="32" t="s">
        <v>133</v>
      </c>
      <c r="D199" s="37" t="s">
        <v>172</v>
      </c>
      <c r="E199" s="32"/>
      <c r="F199" s="28"/>
      <c r="G199" s="31"/>
      <c r="H199" s="31"/>
      <c r="I199" s="28">
        <v>202230</v>
      </c>
      <c r="J199" s="31">
        <f>I199+H199</f>
        <v>202230</v>
      </c>
      <c r="K199" s="31"/>
      <c r="L199" s="28"/>
      <c r="M199" s="31"/>
    </row>
    <row r="200" spans="1:13" ht="15.75">
      <c r="A200" s="28">
        <v>2</v>
      </c>
      <c r="B200" s="32" t="s">
        <v>27</v>
      </c>
      <c r="C200" s="33"/>
      <c r="D200" s="33"/>
      <c r="E200" s="33"/>
      <c r="F200" s="28"/>
      <c r="G200" s="31"/>
      <c r="H200" s="31"/>
      <c r="I200" s="28"/>
      <c r="J200" s="31"/>
      <c r="K200" s="31"/>
      <c r="L200" s="28"/>
      <c r="M200" s="31"/>
    </row>
    <row r="201" spans="1:13" ht="37.5" customHeight="1">
      <c r="A201" s="28"/>
      <c r="B201" s="32" t="s">
        <v>138</v>
      </c>
      <c r="C201" s="32" t="s">
        <v>96</v>
      </c>
      <c r="D201" s="39" t="s">
        <v>149</v>
      </c>
      <c r="E201" s="32"/>
      <c r="F201" s="28"/>
      <c r="G201" s="31">
        <v>1</v>
      </c>
      <c r="H201" s="31">
        <v>1</v>
      </c>
      <c r="I201" s="28">
        <v>18</v>
      </c>
      <c r="J201" s="31">
        <f>I201+H201</f>
        <v>19</v>
      </c>
      <c r="K201" s="31"/>
      <c r="L201" s="28"/>
      <c r="M201" s="31"/>
    </row>
    <row r="202" spans="1:13" ht="15.75">
      <c r="A202" s="28">
        <v>3</v>
      </c>
      <c r="B202" s="32" t="s">
        <v>28</v>
      </c>
      <c r="C202" s="33"/>
      <c r="D202" s="38"/>
      <c r="E202" s="33"/>
      <c r="F202" s="28"/>
      <c r="G202" s="31"/>
      <c r="H202" s="31"/>
      <c r="I202" s="28"/>
      <c r="J202" s="31"/>
      <c r="K202" s="31"/>
      <c r="L202" s="28"/>
      <c r="M202" s="31"/>
    </row>
    <row r="203" spans="1:13" ht="34.5" customHeight="1">
      <c r="A203" s="28"/>
      <c r="B203" s="32" t="s">
        <v>150</v>
      </c>
      <c r="C203" s="32" t="s">
        <v>133</v>
      </c>
      <c r="D203" s="39" t="s">
        <v>149</v>
      </c>
      <c r="E203" s="32"/>
      <c r="F203" s="28"/>
      <c r="G203" s="31">
        <v>6800</v>
      </c>
      <c r="H203" s="31">
        <v>6800</v>
      </c>
      <c r="I203" s="28">
        <v>11235</v>
      </c>
      <c r="J203" s="31">
        <f>I203+H203</f>
        <v>18035</v>
      </c>
      <c r="K203" s="31"/>
      <c r="L203" s="28"/>
      <c r="M203" s="31"/>
    </row>
    <row r="204" spans="1:13" ht="15.75">
      <c r="A204" s="28">
        <v>4</v>
      </c>
      <c r="B204" s="32" t="s">
        <v>135</v>
      </c>
      <c r="C204" s="33"/>
      <c r="D204" s="38"/>
      <c r="E204" s="33"/>
      <c r="F204" s="28"/>
      <c r="G204" s="31"/>
      <c r="H204" s="31"/>
      <c r="I204" s="28"/>
      <c r="J204" s="31"/>
      <c r="K204" s="31"/>
      <c r="L204" s="28"/>
      <c r="M204" s="31"/>
    </row>
    <row r="205" spans="1:13" ht="15.75">
      <c r="A205" s="28"/>
      <c r="B205" s="32" t="s">
        <v>136</v>
      </c>
      <c r="C205" s="32" t="s">
        <v>139</v>
      </c>
      <c r="D205" s="39" t="s">
        <v>147</v>
      </c>
      <c r="E205" s="32"/>
      <c r="F205" s="28"/>
      <c r="G205" s="31">
        <v>100</v>
      </c>
      <c r="H205" s="31">
        <v>100</v>
      </c>
      <c r="I205" s="28">
        <v>100</v>
      </c>
      <c r="J205" s="31">
        <f>I205+H205</f>
        <v>200</v>
      </c>
      <c r="K205" s="31"/>
      <c r="L205" s="28"/>
      <c r="M205" s="31"/>
    </row>
    <row r="206" spans="1:13" ht="15">
      <c r="A206" s="42"/>
      <c r="B206" s="43"/>
      <c r="C206" s="44"/>
      <c r="D206" s="45"/>
      <c r="E206" s="46"/>
      <c r="F206" s="44"/>
      <c r="G206" s="46"/>
      <c r="H206" s="46"/>
      <c r="I206" s="44"/>
      <c r="J206" s="46"/>
      <c r="K206" s="46"/>
      <c r="L206" s="44"/>
      <c r="M206" s="46"/>
    </row>
    <row r="207" spans="1:13" ht="6.75" customHeight="1">
      <c r="A207" s="42"/>
      <c r="B207" s="43"/>
      <c r="C207" s="44"/>
      <c r="D207" s="45"/>
      <c r="E207" s="46"/>
      <c r="F207" s="44"/>
      <c r="G207" s="46"/>
      <c r="H207" s="46"/>
      <c r="I207" s="44"/>
      <c r="J207" s="46"/>
      <c r="K207" s="46"/>
      <c r="L207" s="44"/>
      <c r="M207" s="46"/>
    </row>
    <row r="208" ht="15" hidden="1">
      <c r="B208" s="47"/>
    </row>
    <row r="209" spans="1:10" ht="15">
      <c r="A209" s="61" t="s">
        <v>203</v>
      </c>
      <c r="B209" s="61"/>
      <c r="C209" s="61"/>
      <c r="D209" s="61"/>
      <c r="E209" s="61"/>
      <c r="F209" s="61"/>
      <c r="G209" s="61"/>
      <c r="H209" s="61"/>
      <c r="I209" s="61"/>
      <c r="J209" s="61"/>
    </row>
    <row r="210" ht="15">
      <c r="A210" s="13" t="s">
        <v>6</v>
      </c>
    </row>
    <row r="211" spans="1:10" ht="15">
      <c r="A211" s="60" t="s">
        <v>21</v>
      </c>
      <c r="B211" s="60" t="s">
        <v>23</v>
      </c>
      <c r="C211" s="60" t="s">
        <v>24</v>
      </c>
      <c r="D211" s="60" t="s">
        <v>25</v>
      </c>
      <c r="E211" s="60" t="s">
        <v>130</v>
      </c>
      <c r="F211" s="60"/>
      <c r="G211" s="60"/>
      <c r="H211" s="60" t="s">
        <v>194</v>
      </c>
      <c r="I211" s="60"/>
      <c r="J211" s="60"/>
    </row>
    <row r="212" spans="1:10" ht="41.25" customHeight="1">
      <c r="A212" s="60"/>
      <c r="B212" s="60"/>
      <c r="C212" s="60"/>
      <c r="D212" s="60"/>
      <c r="E212" s="17" t="s">
        <v>9</v>
      </c>
      <c r="F212" s="17" t="s">
        <v>10</v>
      </c>
      <c r="G212" s="17" t="s">
        <v>63</v>
      </c>
      <c r="H212" s="17" t="s">
        <v>9</v>
      </c>
      <c r="I212" s="17" t="s">
        <v>10</v>
      </c>
      <c r="J212" s="17" t="s">
        <v>64</v>
      </c>
    </row>
    <row r="213" spans="1:10" ht="15">
      <c r="A213" s="17">
        <v>1</v>
      </c>
      <c r="B213" s="17">
        <v>2</v>
      </c>
      <c r="C213" s="17">
        <v>3</v>
      </c>
      <c r="D213" s="17">
        <v>4</v>
      </c>
      <c r="E213" s="17">
        <v>5</v>
      </c>
      <c r="F213" s="17">
        <v>6</v>
      </c>
      <c r="G213" s="17">
        <v>7</v>
      </c>
      <c r="H213" s="17">
        <v>8</v>
      </c>
      <c r="I213" s="17">
        <v>9</v>
      </c>
      <c r="J213" s="17">
        <v>10</v>
      </c>
    </row>
    <row r="214" spans="1:10" ht="15">
      <c r="A214" s="17">
        <v>1</v>
      </c>
      <c r="B214" s="18" t="s">
        <v>26</v>
      </c>
      <c r="C214" s="18" t="s">
        <v>12</v>
      </c>
      <c r="D214" s="18" t="s">
        <v>12</v>
      </c>
      <c r="E214" s="18" t="s">
        <v>12</v>
      </c>
      <c r="F214" s="18" t="s">
        <v>12</v>
      </c>
      <c r="G214" s="18" t="s">
        <v>12</v>
      </c>
      <c r="H214" s="18" t="s">
        <v>12</v>
      </c>
      <c r="I214" s="18" t="s">
        <v>12</v>
      </c>
      <c r="J214" s="18" t="s">
        <v>12</v>
      </c>
    </row>
    <row r="215" spans="1:10" ht="15">
      <c r="A215" s="17" t="s">
        <v>12</v>
      </c>
      <c r="B215" s="18" t="s">
        <v>95</v>
      </c>
      <c r="C215" s="18" t="s">
        <v>96</v>
      </c>
      <c r="D215" s="18" t="s">
        <v>97</v>
      </c>
      <c r="E215" s="17">
        <v>103</v>
      </c>
      <c r="F215" s="18"/>
      <c r="G215" s="17">
        <v>103</v>
      </c>
      <c r="H215" s="17">
        <v>103</v>
      </c>
      <c r="I215" s="18"/>
      <c r="J215" s="17">
        <v>103</v>
      </c>
    </row>
    <row r="216" spans="1:10" ht="25.5" customHeight="1">
      <c r="A216" s="17" t="s">
        <v>12</v>
      </c>
      <c r="B216" s="18" t="s">
        <v>98</v>
      </c>
      <c r="C216" s="18" t="s">
        <v>96</v>
      </c>
      <c r="D216" s="18" t="s">
        <v>97</v>
      </c>
      <c r="E216" s="17">
        <v>92</v>
      </c>
      <c r="F216" s="18"/>
      <c r="G216" s="17">
        <v>92</v>
      </c>
      <c r="H216" s="17">
        <v>92</v>
      </c>
      <c r="I216" s="18"/>
      <c r="J216" s="17">
        <v>92</v>
      </c>
    </row>
    <row r="217" spans="1:10" ht="26.25" customHeight="1">
      <c r="A217" s="17" t="s">
        <v>12</v>
      </c>
      <c r="B217" s="18" t="s">
        <v>99</v>
      </c>
      <c r="C217" s="18" t="s">
        <v>96</v>
      </c>
      <c r="D217" s="18" t="s">
        <v>97</v>
      </c>
      <c r="E217" s="17">
        <v>11</v>
      </c>
      <c r="F217" s="18"/>
      <c r="G217" s="17">
        <v>11</v>
      </c>
      <c r="H217" s="17">
        <v>11</v>
      </c>
      <c r="I217" s="18"/>
      <c r="J217" s="17">
        <v>11</v>
      </c>
    </row>
    <row r="218" spans="1:10" ht="15">
      <c r="A218" s="17">
        <v>2</v>
      </c>
      <c r="B218" s="18" t="s">
        <v>27</v>
      </c>
      <c r="C218" s="18" t="s">
        <v>12</v>
      </c>
      <c r="D218" s="18" t="s">
        <v>12</v>
      </c>
      <c r="E218" s="18" t="s">
        <v>12</v>
      </c>
      <c r="F218" s="18"/>
      <c r="G218" s="18" t="s">
        <v>12</v>
      </c>
      <c r="H218" s="18" t="s">
        <v>12</v>
      </c>
      <c r="I218" s="18"/>
      <c r="J218" s="18" t="s">
        <v>12</v>
      </c>
    </row>
    <row r="219" spans="1:10" ht="30">
      <c r="A219" s="17" t="s">
        <v>12</v>
      </c>
      <c r="B219" s="18" t="s">
        <v>100</v>
      </c>
      <c r="C219" s="18" t="s">
        <v>96</v>
      </c>
      <c r="D219" s="18" t="s">
        <v>101</v>
      </c>
      <c r="E219" s="17">
        <v>16400</v>
      </c>
      <c r="F219" s="17"/>
      <c r="G219" s="17">
        <v>16400</v>
      </c>
      <c r="H219" s="17">
        <v>16400</v>
      </c>
      <c r="I219" s="17"/>
      <c r="J219" s="17">
        <v>16400</v>
      </c>
    </row>
    <row r="220" spans="1:10" ht="66.75" customHeight="1">
      <c r="A220" s="17"/>
      <c r="B220" s="18" t="s">
        <v>102</v>
      </c>
      <c r="C220" s="18" t="s">
        <v>96</v>
      </c>
      <c r="D220" s="18" t="s">
        <v>101</v>
      </c>
      <c r="E220" s="17">
        <v>720</v>
      </c>
      <c r="F220" s="17"/>
      <c r="G220" s="17">
        <v>720</v>
      </c>
      <c r="H220" s="17">
        <v>720</v>
      </c>
      <c r="I220" s="17"/>
      <c r="J220" s="17">
        <v>720</v>
      </c>
    </row>
    <row r="221" spans="1:10" ht="23.25" customHeight="1">
      <c r="A221" s="17"/>
      <c r="B221" s="18" t="s">
        <v>103</v>
      </c>
      <c r="C221" s="18" t="s">
        <v>96</v>
      </c>
      <c r="D221" s="18" t="s">
        <v>101</v>
      </c>
      <c r="E221" s="17">
        <v>20000</v>
      </c>
      <c r="F221" s="17"/>
      <c r="G221" s="17">
        <v>20000</v>
      </c>
      <c r="H221" s="17">
        <v>20000</v>
      </c>
      <c r="I221" s="17"/>
      <c r="J221" s="17">
        <v>20000</v>
      </c>
    </row>
    <row r="222" spans="1:10" ht="15">
      <c r="A222" s="17">
        <v>3</v>
      </c>
      <c r="B222" s="18" t="s">
        <v>28</v>
      </c>
      <c r="C222" s="18" t="s">
        <v>12</v>
      </c>
      <c r="D222" s="18" t="s">
        <v>12</v>
      </c>
      <c r="E222" s="17" t="s">
        <v>12</v>
      </c>
      <c r="F222" s="17" t="s">
        <v>12</v>
      </c>
      <c r="G222" s="17" t="s">
        <v>12</v>
      </c>
      <c r="H222" s="17" t="s">
        <v>12</v>
      </c>
      <c r="I222" s="17" t="s">
        <v>12</v>
      </c>
      <c r="J222" s="17" t="s">
        <v>12</v>
      </c>
    </row>
    <row r="223" spans="1:10" ht="30">
      <c r="A223" s="18"/>
      <c r="B223" s="18" t="s">
        <v>104</v>
      </c>
      <c r="C223" s="18" t="s">
        <v>109</v>
      </c>
      <c r="D223" s="18" t="s">
        <v>105</v>
      </c>
      <c r="E223" s="25">
        <v>168489.52427184465</v>
      </c>
      <c r="F223" s="17"/>
      <c r="G223" s="25">
        <v>173244.70873786407</v>
      </c>
      <c r="H223" s="25">
        <v>168489.52427184465</v>
      </c>
      <c r="I223" s="17"/>
      <c r="J223" s="25">
        <v>173244.70873786407</v>
      </c>
    </row>
    <row r="224" spans="1:10" ht="43.5" customHeight="1">
      <c r="A224" s="18"/>
      <c r="B224" s="18" t="s">
        <v>106</v>
      </c>
      <c r="C224" s="18" t="s">
        <v>96</v>
      </c>
      <c r="D224" s="18" t="s">
        <v>105</v>
      </c>
      <c r="E224" s="25">
        <v>175</v>
      </c>
      <c r="F224" s="17"/>
      <c r="G224" s="25">
        <v>175</v>
      </c>
      <c r="H224" s="25">
        <v>175</v>
      </c>
      <c r="I224" s="17"/>
      <c r="J224" s="25">
        <v>175</v>
      </c>
    </row>
    <row r="225" spans="1:10" ht="74.25" customHeight="1">
      <c r="A225" s="18" t="s">
        <v>12</v>
      </c>
      <c r="B225" s="18" t="s">
        <v>107</v>
      </c>
      <c r="C225" s="18" t="s">
        <v>96</v>
      </c>
      <c r="D225" s="18" t="s">
        <v>105</v>
      </c>
      <c r="E225" s="25">
        <v>7.826086956521739</v>
      </c>
      <c r="F225" s="17" t="s">
        <v>12</v>
      </c>
      <c r="G225" s="25">
        <v>7.826086956521739</v>
      </c>
      <c r="H225" s="25">
        <v>7.826086956521739</v>
      </c>
      <c r="I225" s="17" t="s">
        <v>12</v>
      </c>
      <c r="J225" s="25">
        <v>7.826086956521739</v>
      </c>
    </row>
    <row r="226" spans="1:10" ht="45">
      <c r="A226" s="18" t="s">
        <v>12</v>
      </c>
      <c r="B226" s="18" t="s">
        <v>108</v>
      </c>
      <c r="C226" s="18" t="s">
        <v>96</v>
      </c>
      <c r="D226" s="18" t="s">
        <v>105</v>
      </c>
      <c r="E226" s="31">
        <v>217.3913043478261</v>
      </c>
      <c r="F226" s="28"/>
      <c r="G226" s="31">
        <v>217.3913043478261</v>
      </c>
      <c r="H226" s="31">
        <v>217.3913043478261</v>
      </c>
      <c r="I226" s="28"/>
      <c r="J226" s="31">
        <v>217.3913043478261</v>
      </c>
    </row>
    <row r="227" spans="1:10" ht="15">
      <c r="A227" s="28">
        <v>4</v>
      </c>
      <c r="B227" s="27" t="s">
        <v>135</v>
      </c>
      <c r="C227" s="28"/>
      <c r="D227" s="29"/>
      <c r="E227" s="31"/>
      <c r="F227" s="28"/>
      <c r="G227" s="31"/>
      <c r="H227" s="31"/>
      <c r="I227" s="28"/>
      <c r="J227" s="31"/>
    </row>
    <row r="228" spans="1:10" ht="45">
      <c r="A228" s="26"/>
      <c r="B228" s="27" t="s">
        <v>202</v>
      </c>
      <c r="C228" s="28" t="s">
        <v>139</v>
      </c>
      <c r="D228" s="29" t="s">
        <v>105</v>
      </c>
      <c r="E228" s="31">
        <v>100</v>
      </c>
      <c r="F228" s="28"/>
      <c r="G228" s="31">
        <v>100</v>
      </c>
      <c r="H228" s="31">
        <v>100</v>
      </c>
      <c r="I228" s="28"/>
      <c r="J228" s="31">
        <v>100</v>
      </c>
    </row>
    <row r="230" spans="1:11" ht="15">
      <c r="A230" s="61" t="s">
        <v>29</v>
      </c>
      <c r="B230" s="61"/>
      <c r="C230" s="61"/>
      <c r="D230" s="61"/>
      <c r="E230" s="61"/>
      <c r="F230" s="61"/>
      <c r="G230" s="61"/>
      <c r="H230" s="61"/>
      <c r="I230" s="61"/>
      <c r="J230" s="61"/>
      <c r="K230" s="61"/>
    </row>
    <row r="231" ht="15">
      <c r="A231" s="13" t="s">
        <v>6</v>
      </c>
    </row>
    <row r="233" spans="1:11" ht="15">
      <c r="A233" s="60" t="s">
        <v>8</v>
      </c>
      <c r="B233" s="60" t="s">
        <v>187</v>
      </c>
      <c r="C233" s="60"/>
      <c r="D233" s="60" t="s">
        <v>188</v>
      </c>
      <c r="E233" s="60"/>
      <c r="F233" s="60" t="s">
        <v>189</v>
      </c>
      <c r="G233" s="60"/>
      <c r="H233" s="60" t="s">
        <v>130</v>
      </c>
      <c r="I233" s="60"/>
      <c r="J233" s="60" t="s">
        <v>194</v>
      </c>
      <c r="K233" s="60"/>
    </row>
    <row r="234" spans="1:11" ht="30">
      <c r="A234" s="60"/>
      <c r="B234" s="17" t="s">
        <v>9</v>
      </c>
      <c r="C234" s="17" t="s">
        <v>10</v>
      </c>
      <c r="D234" s="17" t="s">
        <v>9</v>
      </c>
      <c r="E234" s="17" t="s">
        <v>10</v>
      </c>
      <c r="F234" s="17" t="s">
        <v>9</v>
      </c>
      <c r="G234" s="17" t="s">
        <v>10</v>
      </c>
      <c r="H234" s="17" t="s">
        <v>9</v>
      </c>
      <c r="I234" s="17" t="s">
        <v>10</v>
      </c>
      <c r="J234" s="17" t="s">
        <v>9</v>
      </c>
      <c r="K234" s="17" t="s">
        <v>10</v>
      </c>
    </row>
    <row r="235" spans="1:11" ht="15">
      <c r="A235" s="17">
        <v>1</v>
      </c>
      <c r="B235" s="17">
        <v>2</v>
      </c>
      <c r="C235" s="17">
        <v>3</v>
      </c>
      <c r="D235" s="17">
        <v>4</v>
      </c>
      <c r="E235" s="17">
        <v>5</v>
      </c>
      <c r="F235" s="17">
        <v>6</v>
      </c>
      <c r="G235" s="17">
        <v>7</v>
      </c>
      <c r="H235" s="17">
        <v>8</v>
      </c>
      <c r="I235" s="17">
        <v>9</v>
      </c>
      <c r="J235" s="17">
        <v>10</v>
      </c>
      <c r="K235" s="17">
        <v>11</v>
      </c>
    </row>
    <row r="236" spans="1:11" ht="30">
      <c r="A236" s="19" t="s">
        <v>110</v>
      </c>
      <c r="B236" s="6">
        <v>5765067</v>
      </c>
      <c r="C236" s="6"/>
      <c r="D236" s="6">
        <v>6094725</v>
      </c>
      <c r="E236" s="6"/>
      <c r="F236" s="6">
        <v>8342213</v>
      </c>
      <c r="G236" s="6"/>
      <c r="H236" s="6">
        <v>8378427</v>
      </c>
      <c r="I236" s="6"/>
      <c r="J236" s="6">
        <v>8443049</v>
      </c>
      <c r="K236" s="6" t="s">
        <v>12</v>
      </c>
    </row>
    <row r="237" spans="1:11" ht="41.25" customHeight="1">
      <c r="A237" s="19" t="s">
        <v>111</v>
      </c>
      <c r="B237" s="6">
        <v>2379171</v>
      </c>
      <c r="C237" s="6"/>
      <c r="D237" s="6">
        <v>4204871</v>
      </c>
      <c r="E237" s="6"/>
      <c r="F237" s="6">
        <v>3727173</v>
      </c>
      <c r="G237" s="6"/>
      <c r="H237" s="6">
        <v>3731859</v>
      </c>
      <c r="I237" s="6"/>
      <c r="J237" s="6">
        <v>3708493</v>
      </c>
      <c r="K237" s="6"/>
    </row>
    <row r="238" spans="1:11" ht="27" customHeight="1">
      <c r="A238" s="19" t="s">
        <v>112</v>
      </c>
      <c r="B238" s="6">
        <v>1294055</v>
      </c>
      <c r="C238" s="6"/>
      <c r="D238" s="6">
        <v>924855</v>
      </c>
      <c r="E238" s="6"/>
      <c r="F238" s="6">
        <v>1056529</v>
      </c>
      <c r="G238" s="6"/>
      <c r="H238" s="6">
        <v>1060513</v>
      </c>
      <c r="I238" s="6"/>
      <c r="J238" s="6">
        <v>1064869</v>
      </c>
      <c r="K238" s="6"/>
    </row>
    <row r="239" spans="1:11" ht="30">
      <c r="A239" s="19" t="s">
        <v>113</v>
      </c>
      <c r="B239" s="6">
        <v>1445074</v>
      </c>
      <c r="C239" s="6"/>
      <c r="D239" s="6">
        <v>1357082</v>
      </c>
      <c r="E239" s="6"/>
      <c r="F239" s="6">
        <v>1556824</v>
      </c>
      <c r="G239" s="6"/>
      <c r="H239" s="6">
        <v>1560878</v>
      </c>
      <c r="I239" s="6"/>
      <c r="J239" s="6">
        <v>1567296</v>
      </c>
      <c r="K239" s="6"/>
    </row>
    <row r="240" spans="1:11" ht="21" customHeight="1">
      <c r="A240" s="19" t="s">
        <v>114</v>
      </c>
      <c r="B240" s="6">
        <v>44696</v>
      </c>
      <c r="C240" s="6"/>
      <c r="D240" s="6">
        <v>59670</v>
      </c>
      <c r="E240" s="6"/>
      <c r="F240" s="6">
        <v>218536</v>
      </c>
      <c r="G240" s="6"/>
      <c r="H240" s="6">
        <v>223284</v>
      </c>
      <c r="I240" s="6"/>
      <c r="J240" s="6">
        <v>254380</v>
      </c>
      <c r="K240" s="6" t="s">
        <v>12</v>
      </c>
    </row>
    <row r="241" spans="1:11" ht="15">
      <c r="A241" s="17" t="s">
        <v>16</v>
      </c>
      <c r="B241" s="6">
        <f>B236+B237+B238+B239+B240</f>
        <v>10928063</v>
      </c>
      <c r="C241" s="6" t="s">
        <v>12</v>
      </c>
      <c r="D241" s="6">
        <f>D236+D237+D238+D239+D240</f>
        <v>12641203</v>
      </c>
      <c r="E241" s="6" t="s">
        <v>12</v>
      </c>
      <c r="F241" s="6">
        <f>F236+F237+F238+F239+F240</f>
        <v>14901275</v>
      </c>
      <c r="G241" s="6" t="s">
        <v>12</v>
      </c>
      <c r="H241" s="6">
        <f>H236+H237+H238+H239+H240</f>
        <v>14954961</v>
      </c>
      <c r="I241" s="6" t="s">
        <v>12</v>
      </c>
      <c r="J241" s="6">
        <f>J236+J237+J238+J239+J240</f>
        <v>15038087</v>
      </c>
      <c r="K241" s="6" t="s">
        <v>12</v>
      </c>
    </row>
    <row r="242" spans="1:11" ht="76.5" customHeight="1">
      <c r="A242" s="48" t="s">
        <v>30</v>
      </c>
      <c r="B242" s="17" t="s">
        <v>14</v>
      </c>
      <c r="C242" s="17" t="s">
        <v>12</v>
      </c>
      <c r="D242" s="17" t="s">
        <v>14</v>
      </c>
      <c r="E242" s="17" t="s">
        <v>12</v>
      </c>
      <c r="F242" s="17" t="s">
        <v>12</v>
      </c>
      <c r="G242" s="17" t="s">
        <v>12</v>
      </c>
      <c r="H242" s="17" t="s">
        <v>12</v>
      </c>
      <c r="I242" s="17" t="s">
        <v>12</v>
      </c>
      <c r="J242" s="17" t="s">
        <v>14</v>
      </c>
      <c r="K242" s="17" t="s">
        <v>12</v>
      </c>
    </row>
    <row r="245" spans="1:16" ht="15">
      <c r="A245" s="61" t="s">
        <v>31</v>
      </c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</row>
    <row r="247" spans="1:16" ht="15">
      <c r="A247" s="60" t="s">
        <v>62</v>
      </c>
      <c r="B247" s="60" t="s">
        <v>32</v>
      </c>
      <c r="C247" s="60" t="s">
        <v>187</v>
      </c>
      <c r="D247" s="60"/>
      <c r="E247" s="60"/>
      <c r="F247" s="60"/>
      <c r="G247" s="60" t="s">
        <v>204</v>
      </c>
      <c r="H247" s="60"/>
      <c r="I247" s="60"/>
      <c r="J247" s="60"/>
      <c r="K247" s="17" t="s">
        <v>117</v>
      </c>
      <c r="L247" s="17"/>
      <c r="M247" s="60" t="s">
        <v>131</v>
      </c>
      <c r="N247" s="60"/>
      <c r="O247" s="60" t="s">
        <v>205</v>
      </c>
      <c r="P247" s="60"/>
    </row>
    <row r="248" spans="1:16" ht="30.75" customHeight="1">
      <c r="A248" s="60"/>
      <c r="B248" s="60"/>
      <c r="C248" s="60" t="s">
        <v>9</v>
      </c>
      <c r="D248" s="60"/>
      <c r="E248" s="60" t="s">
        <v>10</v>
      </c>
      <c r="F248" s="60"/>
      <c r="G248" s="60" t="s">
        <v>9</v>
      </c>
      <c r="H248" s="60"/>
      <c r="I248" s="60" t="s">
        <v>10</v>
      </c>
      <c r="J248" s="60"/>
      <c r="K248" s="60" t="s">
        <v>9</v>
      </c>
      <c r="L248" s="60" t="s">
        <v>10</v>
      </c>
      <c r="M248" s="60" t="s">
        <v>9</v>
      </c>
      <c r="N248" s="60" t="s">
        <v>10</v>
      </c>
      <c r="O248" s="60" t="s">
        <v>9</v>
      </c>
      <c r="P248" s="60" t="s">
        <v>10</v>
      </c>
    </row>
    <row r="249" spans="1:16" ht="30">
      <c r="A249" s="60"/>
      <c r="B249" s="60"/>
      <c r="C249" s="17" t="s">
        <v>65</v>
      </c>
      <c r="D249" s="17" t="s">
        <v>66</v>
      </c>
      <c r="E249" s="17" t="s">
        <v>65</v>
      </c>
      <c r="F249" s="17" t="s">
        <v>66</v>
      </c>
      <c r="G249" s="17" t="s">
        <v>65</v>
      </c>
      <c r="H249" s="17" t="s">
        <v>66</v>
      </c>
      <c r="I249" s="17" t="s">
        <v>65</v>
      </c>
      <c r="J249" s="17" t="s">
        <v>66</v>
      </c>
      <c r="K249" s="60"/>
      <c r="L249" s="60"/>
      <c r="M249" s="60"/>
      <c r="N249" s="60"/>
      <c r="O249" s="60"/>
      <c r="P249" s="60"/>
    </row>
    <row r="250" spans="1:16" ht="15">
      <c r="A250" s="17">
        <v>1</v>
      </c>
      <c r="B250" s="17">
        <v>2</v>
      </c>
      <c r="C250" s="17">
        <v>3</v>
      </c>
      <c r="D250" s="17">
        <v>4</v>
      </c>
      <c r="E250" s="17">
        <v>5</v>
      </c>
      <c r="F250" s="17">
        <v>6</v>
      </c>
      <c r="G250" s="17">
        <v>7</v>
      </c>
      <c r="H250" s="17">
        <v>8</v>
      </c>
      <c r="I250" s="17">
        <v>9</v>
      </c>
      <c r="J250" s="17">
        <v>10</v>
      </c>
      <c r="K250" s="17">
        <v>11</v>
      </c>
      <c r="L250" s="17">
        <v>12</v>
      </c>
      <c r="M250" s="17">
        <v>13</v>
      </c>
      <c r="N250" s="17">
        <v>14</v>
      </c>
      <c r="O250" s="17">
        <v>15</v>
      </c>
      <c r="P250" s="17">
        <v>16</v>
      </c>
    </row>
    <row r="251" spans="1:16" ht="15">
      <c r="A251" s="17">
        <v>1</v>
      </c>
      <c r="B251" s="17" t="s">
        <v>98</v>
      </c>
      <c r="C251" s="17">
        <v>92</v>
      </c>
      <c r="D251" s="17">
        <v>81</v>
      </c>
      <c r="E251" s="17"/>
      <c r="F251" s="17"/>
      <c r="G251" s="17">
        <v>92</v>
      </c>
      <c r="H251" s="5">
        <v>80</v>
      </c>
      <c r="I251" s="17"/>
      <c r="J251" s="17"/>
      <c r="K251" s="17">
        <v>92</v>
      </c>
      <c r="L251" s="17"/>
      <c r="M251" s="17">
        <v>92</v>
      </c>
      <c r="N251" s="17"/>
      <c r="O251" s="17">
        <v>92</v>
      </c>
      <c r="P251" s="17"/>
    </row>
    <row r="252" spans="1:16" ht="15">
      <c r="A252" s="17">
        <v>2</v>
      </c>
      <c r="B252" s="17" t="s">
        <v>115</v>
      </c>
      <c r="C252" s="17">
        <v>11</v>
      </c>
      <c r="D252" s="17">
        <v>10</v>
      </c>
      <c r="E252" s="17" t="s">
        <v>12</v>
      </c>
      <c r="F252" s="17" t="s">
        <v>12</v>
      </c>
      <c r="G252" s="17">
        <v>11</v>
      </c>
      <c r="H252" s="5">
        <v>11</v>
      </c>
      <c r="I252" s="17" t="s">
        <v>12</v>
      </c>
      <c r="J252" s="17" t="s">
        <v>12</v>
      </c>
      <c r="K252" s="17">
        <v>11</v>
      </c>
      <c r="L252" s="17" t="s">
        <v>12</v>
      </c>
      <c r="M252" s="17">
        <v>11</v>
      </c>
      <c r="N252" s="17" t="s">
        <v>12</v>
      </c>
      <c r="O252" s="17">
        <v>11</v>
      </c>
      <c r="P252" s="17" t="s">
        <v>12</v>
      </c>
    </row>
    <row r="253" spans="1:16" ht="15">
      <c r="A253" s="17" t="s">
        <v>12</v>
      </c>
      <c r="B253" s="17" t="s">
        <v>16</v>
      </c>
      <c r="C253" s="17">
        <v>103</v>
      </c>
      <c r="D253" s="17">
        <f>D251+D252</f>
        <v>91</v>
      </c>
      <c r="E253" s="17" t="s">
        <v>12</v>
      </c>
      <c r="F253" s="17" t="s">
        <v>12</v>
      </c>
      <c r="G253" s="17">
        <v>103</v>
      </c>
      <c r="H253" s="5">
        <v>91</v>
      </c>
      <c r="I253" s="17" t="s">
        <v>12</v>
      </c>
      <c r="J253" s="17" t="s">
        <v>12</v>
      </c>
      <c r="K253" s="17">
        <v>103</v>
      </c>
      <c r="L253" s="17" t="s">
        <v>12</v>
      </c>
      <c r="M253" s="17">
        <v>103</v>
      </c>
      <c r="N253" s="17" t="s">
        <v>12</v>
      </c>
      <c r="O253" s="17">
        <v>103</v>
      </c>
      <c r="P253" s="17" t="s">
        <v>12</v>
      </c>
    </row>
    <row r="254" spans="1:16" ht="61.5" customHeight="1">
      <c r="A254" s="17" t="s">
        <v>12</v>
      </c>
      <c r="B254" s="17" t="s">
        <v>33</v>
      </c>
      <c r="C254" s="17" t="s">
        <v>14</v>
      </c>
      <c r="D254" s="17" t="s">
        <v>14</v>
      </c>
      <c r="E254" s="17" t="s">
        <v>12</v>
      </c>
      <c r="F254" s="17" t="s">
        <v>12</v>
      </c>
      <c r="G254" s="17" t="s">
        <v>14</v>
      </c>
      <c r="H254" s="5" t="s">
        <v>14</v>
      </c>
      <c r="I254" s="17" t="s">
        <v>12</v>
      </c>
      <c r="J254" s="17" t="s">
        <v>12</v>
      </c>
      <c r="K254" s="17" t="s">
        <v>14</v>
      </c>
      <c r="L254" s="17" t="s">
        <v>12</v>
      </c>
      <c r="M254" s="17" t="s">
        <v>14</v>
      </c>
      <c r="N254" s="17" t="s">
        <v>12</v>
      </c>
      <c r="O254" s="17" t="s">
        <v>14</v>
      </c>
      <c r="P254" s="17" t="s">
        <v>12</v>
      </c>
    </row>
    <row r="257" spans="1:12" ht="15">
      <c r="A257" s="63" t="s">
        <v>173</v>
      </c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</row>
    <row r="258" spans="1:12" ht="15">
      <c r="A258" s="63" t="s">
        <v>206</v>
      </c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</row>
    <row r="259" spans="1:12" ht="15">
      <c r="A259" s="67" t="s">
        <v>6</v>
      </c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</row>
    <row r="260" spans="1:12" ht="15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</row>
    <row r="262" spans="1:12" ht="21.75" customHeight="1">
      <c r="A262" s="60" t="s">
        <v>21</v>
      </c>
      <c r="B262" s="60" t="s">
        <v>34</v>
      </c>
      <c r="C262" s="60" t="s">
        <v>35</v>
      </c>
      <c r="D262" s="60" t="s">
        <v>187</v>
      </c>
      <c r="E262" s="60"/>
      <c r="F262" s="60"/>
      <c r="G262" s="60" t="s">
        <v>188</v>
      </c>
      <c r="H262" s="60"/>
      <c r="I262" s="60"/>
      <c r="J262" s="60" t="s">
        <v>189</v>
      </c>
      <c r="K262" s="60"/>
      <c r="L262" s="60"/>
    </row>
    <row r="263" spans="1:12" ht="57.75" customHeight="1">
      <c r="A263" s="60"/>
      <c r="B263" s="60"/>
      <c r="C263" s="60"/>
      <c r="D263" s="17" t="s">
        <v>9</v>
      </c>
      <c r="E263" s="17" t="s">
        <v>10</v>
      </c>
      <c r="F263" s="17" t="s">
        <v>67</v>
      </c>
      <c r="G263" s="17" t="s">
        <v>9</v>
      </c>
      <c r="H263" s="17" t="s">
        <v>10</v>
      </c>
      <c r="I263" s="17" t="s">
        <v>55</v>
      </c>
      <c r="J263" s="17" t="s">
        <v>9</v>
      </c>
      <c r="K263" s="17" t="s">
        <v>10</v>
      </c>
      <c r="L263" s="17" t="s">
        <v>68</v>
      </c>
    </row>
    <row r="264" spans="1:12" ht="15">
      <c r="A264" s="17">
        <v>1</v>
      </c>
      <c r="B264" s="17">
        <v>2</v>
      </c>
      <c r="C264" s="17">
        <v>3</v>
      </c>
      <c r="D264" s="17">
        <v>4</v>
      </c>
      <c r="E264" s="17">
        <v>5</v>
      </c>
      <c r="F264" s="17">
        <v>6</v>
      </c>
      <c r="G264" s="17">
        <v>7</v>
      </c>
      <c r="H264" s="17">
        <v>8</v>
      </c>
      <c r="I264" s="17">
        <v>9</v>
      </c>
      <c r="J264" s="17">
        <v>10</v>
      </c>
      <c r="K264" s="17">
        <v>11</v>
      </c>
      <c r="L264" s="17">
        <v>12</v>
      </c>
    </row>
    <row r="265" spans="1:12" ht="15">
      <c r="A265" s="17" t="s">
        <v>12</v>
      </c>
      <c r="B265" s="18" t="s">
        <v>12</v>
      </c>
      <c r="C265" s="18" t="s">
        <v>12</v>
      </c>
      <c r="D265" s="18" t="s">
        <v>12</v>
      </c>
      <c r="E265" s="18" t="s">
        <v>12</v>
      </c>
      <c r="F265" s="18" t="s">
        <v>12</v>
      </c>
      <c r="G265" s="18" t="s">
        <v>12</v>
      </c>
      <c r="H265" s="18" t="s">
        <v>12</v>
      </c>
      <c r="I265" s="18" t="s">
        <v>12</v>
      </c>
      <c r="J265" s="18" t="s">
        <v>12</v>
      </c>
      <c r="K265" s="18" t="s">
        <v>12</v>
      </c>
      <c r="L265" s="18" t="s">
        <v>12</v>
      </c>
    </row>
    <row r="266" spans="1:12" ht="15">
      <c r="A266" s="17" t="s">
        <v>12</v>
      </c>
      <c r="B266" s="17" t="s">
        <v>16</v>
      </c>
      <c r="C266" s="18" t="s">
        <v>12</v>
      </c>
      <c r="D266" s="18" t="s">
        <v>12</v>
      </c>
      <c r="E266" s="18" t="s">
        <v>12</v>
      </c>
      <c r="F266" s="18" t="s">
        <v>12</v>
      </c>
      <c r="G266" s="18" t="s">
        <v>12</v>
      </c>
      <c r="H266" s="18" t="s">
        <v>12</v>
      </c>
      <c r="I266" s="18" t="s">
        <v>12</v>
      </c>
      <c r="J266" s="18" t="s">
        <v>12</v>
      </c>
      <c r="K266" s="18" t="s">
        <v>12</v>
      </c>
      <c r="L266" s="18" t="s">
        <v>12</v>
      </c>
    </row>
    <row r="268" spans="1:9" ht="15">
      <c r="A268" s="61" t="s">
        <v>207</v>
      </c>
      <c r="B268" s="61"/>
      <c r="C268" s="61"/>
      <c r="D268" s="61"/>
      <c r="E268" s="61"/>
      <c r="F268" s="61"/>
      <c r="G268" s="61"/>
      <c r="H268" s="61"/>
      <c r="I268" s="61"/>
    </row>
    <row r="269" ht="15">
      <c r="A269" s="13" t="s">
        <v>6</v>
      </c>
    </row>
    <row r="271" spans="1:9" ht="21.75" customHeight="1">
      <c r="A271" s="60" t="s">
        <v>62</v>
      </c>
      <c r="B271" s="60" t="s">
        <v>34</v>
      </c>
      <c r="C271" s="60" t="s">
        <v>35</v>
      </c>
      <c r="D271" s="60" t="s">
        <v>130</v>
      </c>
      <c r="E271" s="60"/>
      <c r="F271" s="60"/>
      <c r="G271" s="60" t="s">
        <v>194</v>
      </c>
      <c r="H271" s="60"/>
      <c r="I271" s="60"/>
    </row>
    <row r="272" spans="1:9" ht="35.25" customHeight="1">
      <c r="A272" s="60"/>
      <c r="B272" s="60"/>
      <c r="C272" s="60"/>
      <c r="D272" s="17" t="s">
        <v>9</v>
      </c>
      <c r="E272" s="17" t="s">
        <v>10</v>
      </c>
      <c r="F272" s="17" t="s">
        <v>67</v>
      </c>
      <c r="G272" s="17" t="s">
        <v>9</v>
      </c>
      <c r="H272" s="17" t="s">
        <v>10</v>
      </c>
      <c r="I272" s="17" t="s">
        <v>55</v>
      </c>
    </row>
    <row r="273" spans="1:9" ht="15">
      <c r="A273" s="17">
        <v>1</v>
      </c>
      <c r="B273" s="17">
        <v>2</v>
      </c>
      <c r="C273" s="17">
        <v>3</v>
      </c>
      <c r="D273" s="17">
        <v>4</v>
      </c>
      <c r="E273" s="17">
        <v>5</v>
      </c>
      <c r="F273" s="17">
        <v>6</v>
      </c>
      <c r="G273" s="17">
        <v>7</v>
      </c>
      <c r="H273" s="17">
        <v>8</v>
      </c>
      <c r="I273" s="17">
        <v>9</v>
      </c>
    </row>
    <row r="274" spans="1:9" ht="15">
      <c r="A274" s="17" t="s">
        <v>12</v>
      </c>
      <c r="B274" s="18" t="s">
        <v>12</v>
      </c>
      <c r="C274" s="18" t="s">
        <v>12</v>
      </c>
      <c r="D274" s="18" t="s">
        <v>12</v>
      </c>
      <c r="E274" s="18" t="s">
        <v>12</v>
      </c>
      <c r="F274" s="18" t="s">
        <v>12</v>
      </c>
      <c r="G274" s="18" t="s">
        <v>12</v>
      </c>
      <c r="H274" s="18" t="s">
        <v>12</v>
      </c>
      <c r="I274" s="18" t="s">
        <v>12</v>
      </c>
    </row>
    <row r="275" spans="1:9" ht="15">
      <c r="A275" s="17" t="s">
        <v>12</v>
      </c>
      <c r="B275" s="17" t="s">
        <v>16</v>
      </c>
      <c r="C275" s="18" t="s">
        <v>12</v>
      </c>
      <c r="D275" s="18" t="s">
        <v>12</v>
      </c>
      <c r="E275" s="18" t="s">
        <v>12</v>
      </c>
      <c r="F275" s="18" t="s">
        <v>12</v>
      </c>
      <c r="G275" s="18" t="s">
        <v>12</v>
      </c>
      <c r="H275" s="18" t="s">
        <v>12</v>
      </c>
      <c r="I275" s="18" t="s">
        <v>12</v>
      </c>
    </row>
    <row r="278" spans="1:13" ht="15">
      <c r="A278" s="61" t="s">
        <v>208</v>
      </c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</row>
    <row r="279" ht="15">
      <c r="A279" s="13" t="s">
        <v>6</v>
      </c>
    </row>
    <row r="282" spans="1:13" ht="120" customHeight="1">
      <c r="A282" s="69" t="s">
        <v>70</v>
      </c>
      <c r="B282" s="69" t="s">
        <v>69</v>
      </c>
      <c r="C282" s="60" t="s">
        <v>36</v>
      </c>
      <c r="D282" s="60" t="s">
        <v>187</v>
      </c>
      <c r="E282" s="60"/>
      <c r="F282" s="60" t="s">
        <v>188</v>
      </c>
      <c r="G282" s="60"/>
      <c r="H282" s="60" t="s">
        <v>189</v>
      </c>
      <c r="I282" s="60"/>
      <c r="J282" s="60" t="s">
        <v>130</v>
      </c>
      <c r="K282" s="60"/>
      <c r="L282" s="60" t="s">
        <v>194</v>
      </c>
      <c r="M282" s="60"/>
    </row>
    <row r="283" spans="1:13" ht="124.5" customHeight="1">
      <c r="A283" s="70"/>
      <c r="B283" s="70"/>
      <c r="C283" s="60"/>
      <c r="D283" s="17" t="s">
        <v>38</v>
      </c>
      <c r="E283" s="17" t="s">
        <v>37</v>
      </c>
      <c r="F283" s="17" t="s">
        <v>38</v>
      </c>
      <c r="G283" s="17" t="s">
        <v>37</v>
      </c>
      <c r="H283" s="17" t="s">
        <v>38</v>
      </c>
      <c r="I283" s="17" t="s">
        <v>37</v>
      </c>
      <c r="J283" s="17" t="s">
        <v>38</v>
      </c>
      <c r="K283" s="17" t="s">
        <v>37</v>
      </c>
      <c r="L283" s="17" t="s">
        <v>38</v>
      </c>
      <c r="M283" s="17" t="s">
        <v>37</v>
      </c>
    </row>
    <row r="284" spans="1:13" ht="15">
      <c r="A284" s="17">
        <v>1</v>
      </c>
      <c r="B284" s="17">
        <v>2</v>
      </c>
      <c r="C284" s="17">
        <v>3</v>
      </c>
      <c r="D284" s="17">
        <v>4</v>
      </c>
      <c r="E284" s="17">
        <v>5</v>
      </c>
      <c r="F284" s="17">
        <v>6</v>
      </c>
      <c r="G284" s="17">
        <v>7</v>
      </c>
      <c r="H284" s="17">
        <v>8</v>
      </c>
      <c r="I284" s="17">
        <v>9</v>
      </c>
      <c r="J284" s="17">
        <v>10</v>
      </c>
      <c r="K284" s="17">
        <v>11</v>
      </c>
      <c r="L284" s="17">
        <v>12</v>
      </c>
      <c r="M284" s="17">
        <v>13</v>
      </c>
    </row>
    <row r="285" spans="1:13" ht="15">
      <c r="A285" s="17" t="s">
        <v>12</v>
      </c>
      <c r="B285" s="17" t="s">
        <v>12</v>
      </c>
      <c r="C285" s="17" t="s">
        <v>12</v>
      </c>
      <c r="D285" s="17" t="s">
        <v>12</v>
      </c>
      <c r="E285" s="17" t="s">
        <v>12</v>
      </c>
      <c r="F285" s="17" t="s">
        <v>12</v>
      </c>
      <c r="G285" s="17" t="s">
        <v>12</v>
      </c>
      <c r="H285" s="17" t="s">
        <v>12</v>
      </c>
      <c r="I285" s="17" t="s">
        <v>12</v>
      </c>
      <c r="J285" s="17" t="s">
        <v>12</v>
      </c>
      <c r="K285" s="17" t="s">
        <v>12</v>
      </c>
      <c r="L285" s="17" t="s">
        <v>12</v>
      </c>
      <c r="M285" s="17" t="s">
        <v>12</v>
      </c>
    </row>
    <row r="286" spans="1:13" ht="15">
      <c r="A286" s="17" t="s">
        <v>12</v>
      </c>
      <c r="B286" s="17" t="s">
        <v>12</v>
      </c>
      <c r="C286" s="17" t="s">
        <v>12</v>
      </c>
      <c r="D286" s="17" t="s">
        <v>12</v>
      </c>
      <c r="E286" s="17" t="s">
        <v>12</v>
      </c>
      <c r="F286" s="17" t="s">
        <v>12</v>
      </c>
      <c r="G286" s="17" t="s">
        <v>12</v>
      </c>
      <c r="H286" s="17" t="s">
        <v>12</v>
      </c>
      <c r="I286" s="17" t="s">
        <v>12</v>
      </c>
      <c r="J286" s="17" t="s">
        <v>12</v>
      </c>
      <c r="K286" s="17" t="s">
        <v>12</v>
      </c>
      <c r="L286" s="17" t="s">
        <v>12</v>
      </c>
      <c r="M286" s="17" t="s">
        <v>12</v>
      </c>
    </row>
    <row r="287" spans="1:13" ht="33" customHeight="1">
      <c r="A287" s="62" t="s">
        <v>209</v>
      </c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</row>
    <row r="288" spans="1:10" ht="15">
      <c r="A288" s="63" t="s">
        <v>210</v>
      </c>
      <c r="B288" s="63"/>
      <c r="C288" s="63"/>
      <c r="D288" s="63"/>
      <c r="E288" s="63"/>
      <c r="F288" s="63"/>
      <c r="G288" s="63"/>
      <c r="H288" s="63"/>
      <c r="I288" s="63"/>
      <c r="J288" s="63"/>
    </row>
    <row r="289" spans="1:10" ht="15">
      <c r="A289" s="63" t="s">
        <v>211</v>
      </c>
      <c r="B289" s="63"/>
      <c r="C289" s="63"/>
      <c r="D289" s="63"/>
      <c r="E289" s="63"/>
      <c r="F289" s="63"/>
      <c r="G289" s="63"/>
      <c r="H289" s="63"/>
      <c r="I289" s="63"/>
      <c r="J289" s="63"/>
    </row>
    <row r="290" ht="15">
      <c r="A290" s="13" t="s">
        <v>6</v>
      </c>
    </row>
    <row r="291" spans="1:10" ht="72.75" customHeight="1">
      <c r="A291" s="60" t="s">
        <v>39</v>
      </c>
      <c r="B291" s="60" t="s">
        <v>8</v>
      </c>
      <c r="C291" s="60" t="s">
        <v>40</v>
      </c>
      <c r="D291" s="60" t="s">
        <v>71</v>
      </c>
      <c r="E291" s="60" t="s">
        <v>41</v>
      </c>
      <c r="F291" s="60" t="s">
        <v>42</v>
      </c>
      <c r="G291" s="60" t="s">
        <v>72</v>
      </c>
      <c r="H291" s="60" t="s">
        <v>43</v>
      </c>
      <c r="I291" s="60"/>
      <c r="J291" s="60" t="s">
        <v>73</v>
      </c>
    </row>
    <row r="292" spans="1:10" ht="30">
      <c r="A292" s="60"/>
      <c r="B292" s="60"/>
      <c r="C292" s="60"/>
      <c r="D292" s="60"/>
      <c r="E292" s="60"/>
      <c r="F292" s="60"/>
      <c r="G292" s="60"/>
      <c r="H292" s="17" t="s">
        <v>44</v>
      </c>
      <c r="I292" s="17" t="s">
        <v>45</v>
      </c>
      <c r="J292" s="60"/>
    </row>
    <row r="293" spans="1:10" ht="15">
      <c r="A293" s="17">
        <v>1</v>
      </c>
      <c r="B293" s="17">
        <v>2</v>
      </c>
      <c r="C293" s="17">
        <v>3</v>
      </c>
      <c r="D293" s="17">
        <v>4</v>
      </c>
      <c r="E293" s="17">
        <v>5</v>
      </c>
      <c r="F293" s="17">
        <v>6</v>
      </c>
      <c r="G293" s="17">
        <v>7</v>
      </c>
      <c r="H293" s="17">
        <v>8</v>
      </c>
      <c r="I293" s="17">
        <v>9</v>
      </c>
      <c r="J293" s="17">
        <v>10</v>
      </c>
    </row>
    <row r="294" spans="1:10" ht="15" hidden="1">
      <c r="A294" s="17">
        <v>2000</v>
      </c>
      <c r="B294" s="19" t="s">
        <v>118</v>
      </c>
      <c r="C294" s="6">
        <f>C295+C299+C311</f>
        <v>14874455</v>
      </c>
      <c r="D294" s="6">
        <f>D295+D299+D311</f>
        <v>14777847</v>
      </c>
      <c r="E294" s="6">
        <f>E295+E299+E311</f>
        <v>237</v>
      </c>
      <c r="F294" s="6">
        <f>F295+F299+F311</f>
        <v>237</v>
      </c>
      <c r="G294" s="6">
        <f>F294-E294</f>
        <v>0</v>
      </c>
      <c r="H294" s="6">
        <f>H295+H299+H311</f>
        <v>0</v>
      </c>
      <c r="I294" s="6">
        <f>I295+I299+I311</f>
        <v>0</v>
      </c>
      <c r="J294" s="6">
        <f>D294+F294</f>
        <v>14778084</v>
      </c>
    </row>
    <row r="295" spans="1:10" ht="30.75" customHeight="1" hidden="1">
      <c r="A295" s="17">
        <v>2100</v>
      </c>
      <c r="B295" s="19" t="s">
        <v>119</v>
      </c>
      <c r="C295" s="6">
        <f>C297+C298</f>
        <v>13349649</v>
      </c>
      <c r="D295" s="6">
        <f>D297+D298</f>
        <v>13290021</v>
      </c>
      <c r="E295" s="6">
        <f>E297+E298</f>
        <v>0</v>
      </c>
      <c r="F295" s="6">
        <f>F297+F298</f>
        <v>0</v>
      </c>
      <c r="G295" s="6">
        <f aca="true" t="shared" si="9" ref="G295:G311">F295-E295</f>
        <v>0</v>
      </c>
      <c r="H295" s="6">
        <f>H297+H298</f>
        <v>0</v>
      </c>
      <c r="I295" s="6">
        <f>I297+I298</f>
        <v>0</v>
      </c>
      <c r="J295" s="6">
        <f aca="true" t="shared" si="10" ref="J295:J310">D295+F295</f>
        <v>13290021</v>
      </c>
    </row>
    <row r="296" spans="1:10" ht="15" hidden="1">
      <c r="A296" s="17">
        <v>2110</v>
      </c>
      <c r="B296" s="19" t="s">
        <v>120</v>
      </c>
      <c r="C296" s="6">
        <v>1092</v>
      </c>
      <c r="D296" s="6">
        <f>D297</f>
        <v>10936980</v>
      </c>
      <c r="E296" s="6">
        <v>0</v>
      </c>
      <c r="F296" s="6">
        <v>0</v>
      </c>
      <c r="G296" s="6">
        <f t="shared" si="9"/>
        <v>0</v>
      </c>
      <c r="H296" s="6">
        <v>0</v>
      </c>
      <c r="I296" s="6">
        <v>0</v>
      </c>
      <c r="J296" s="6">
        <f t="shared" si="10"/>
        <v>10936980</v>
      </c>
    </row>
    <row r="297" spans="1:10" ht="15" hidden="1">
      <c r="A297" s="17">
        <v>2111</v>
      </c>
      <c r="B297" s="19" t="s">
        <v>121</v>
      </c>
      <c r="C297" s="6">
        <v>10942280</v>
      </c>
      <c r="D297" s="6">
        <v>10936980</v>
      </c>
      <c r="E297" s="6">
        <v>0</v>
      </c>
      <c r="F297" s="6">
        <v>0</v>
      </c>
      <c r="G297" s="6">
        <f t="shared" si="9"/>
        <v>0</v>
      </c>
      <c r="H297" s="6">
        <v>0</v>
      </c>
      <c r="I297" s="6">
        <v>0</v>
      </c>
      <c r="J297" s="6">
        <f t="shared" si="10"/>
        <v>10936980</v>
      </c>
    </row>
    <row r="298" spans="1:10" ht="15" hidden="1">
      <c r="A298" s="17">
        <v>2120</v>
      </c>
      <c r="B298" s="19" t="s">
        <v>91</v>
      </c>
      <c r="C298" s="6">
        <v>2407369</v>
      </c>
      <c r="D298" s="6">
        <v>2353041</v>
      </c>
      <c r="E298" s="6">
        <v>0</v>
      </c>
      <c r="F298" s="6">
        <v>0</v>
      </c>
      <c r="G298" s="6">
        <f t="shared" si="9"/>
        <v>0</v>
      </c>
      <c r="H298" s="6">
        <v>0</v>
      </c>
      <c r="I298" s="6">
        <v>0</v>
      </c>
      <c r="J298" s="6">
        <f t="shared" si="10"/>
        <v>2353041</v>
      </c>
    </row>
    <row r="299" spans="1:10" ht="15" hidden="1">
      <c r="A299" s="17">
        <v>2200</v>
      </c>
      <c r="B299" s="19" t="s">
        <v>122</v>
      </c>
      <c r="C299" s="6">
        <f>C300+C301+C302+C303+C309</f>
        <v>1475192</v>
      </c>
      <c r="D299" s="6">
        <f>D300+D301+D302+D303+D309</f>
        <v>1438212</v>
      </c>
      <c r="E299" s="6">
        <f>E300+E301+E302+E303+E309</f>
        <v>0</v>
      </c>
      <c r="F299" s="6">
        <f>F300+F301+F302+F303+F309</f>
        <v>0</v>
      </c>
      <c r="G299" s="6">
        <f t="shared" si="9"/>
        <v>0</v>
      </c>
      <c r="H299" s="6">
        <f>H300+H301+H302+H303+H309</f>
        <v>0</v>
      </c>
      <c r="I299" s="6">
        <f>I300+I301+I302+I303+I309</f>
        <v>0</v>
      </c>
      <c r="J299" s="6">
        <f t="shared" si="10"/>
        <v>1438212</v>
      </c>
    </row>
    <row r="300" spans="1:10" ht="30" hidden="1">
      <c r="A300" s="17">
        <v>2210</v>
      </c>
      <c r="B300" s="19" t="s">
        <v>123</v>
      </c>
      <c r="C300" s="6">
        <v>600014</v>
      </c>
      <c r="D300" s="6">
        <v>597774</v>
      </c>
      <c r="E300" s="6">
        <v>0</v>
      </c>
      <c r="F300" s="6">
        <v>0</v>
      </c>
      <c r="G300" s="6">
        <f t="shared" si="9"/>
        <v>0</v>
      </c>
      <c r="H300" s="6">
        <v>0</v>
      </c>
      <c r="I300" s="6">
        <v>0</v>
      </c>
      <c r="J300" s="6">
        <f t="shared" si="10"/>
        <v>597774</v>
      </c>
    </row>
    <row r="301" spans="1:10" ht="15" hidden="1">
      <c r="A301" s="17">
        <v>2240</v>
      </c>
      <c r="B301" s="19" t="s">
        <v>124</v>
      </c>
      <c r="C301" s="6">
        <v>106741</v>
      </c>
      <c r="D301" s="6">
        <v>103030</v>
      </c>
      <c r="E301" s="6">
        <v>0</v>
      </c>
      <c r="F301" s="6">
        <v>0</v>
      </c>
      <c r="G301" s="6">
        <f t="shared" si="9"/>
        <v>0</v>
      </c>
      <c r="H301" s="6">
        <v>0</v>
      </c>
      <c r="I301" s="6">
        <v>0</v>
      </c>
      <c r="J301" s="6">
        <f t="shared" si="10"/>
        <v>103030</v>
      </c>
    </row>
    <row r="302" spans="1:10" ht="15" hidden="1">
      <c r="A302" s="17">
        <v>2250</v>
      </c>
      <c r="B302" s="19" t="s">
        <v>94</v>
      </c>
      <c r="C302" s="6">
        <v>3981</v>
      </c>
      <c r="D302" s="6">
        <v>3981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f t="shared" si="10"/>
        <v>3981</v>
      </c>
    </row>
    <row r="303" spans="1:10" ht="30" hidden="1">
      <c r="A303" s="17">
        <v>2270</v>
      </c>
      <c r="B303" s="19" t="s">
        <v>125</v>
      </c>
      <c r="C303" s="6">
        <f>C304+C305+C306+C307</f>
        <v>760400</v>
      </c>
      <c r="D303" s="6">
        <f>D304+D305+D306+D307</f>
        <v>729371</v>
      </c>
      <c r="E303" s="6">
        <f>E304+E305+E306+E307</f>
        <v>0</v>
      </c>
      <c r="F303" s="6">
        <f>F304+F305+F306+F307</f>
        <v>0</v>
      </c>
      <c r="G303" s="6">
        <f t="shared" si="9"/>
        <v>0</v>
      </c>
      <c r="H303" s="6">
        <f>H304+H305+H306+H307</f>
        <v>0</v>
      </c>
      <c r="I303" s="6">
        <f>I304+I305+I306+I307</f>
        <v>0</v>
      </c>
      <c r="J303" s="6">
        <f t="shared" si="10"/>
        <v>729371</v>
      </c>
    </row>
    <row r="304" spans="1:10" ht="15" hidden="1">
      <c r="A304" s="17">
        <v>2271</v>
      </c>
      <c r="B304" s="19" t="s">
        <v>82</v>
      </c>
      <c r="C304" s="6">
        <v>2691</v>
      </c>
      <c r="D304" s="6">
        <v>2135</v>
      </c>
      <c r="E304" s="6">
        <v>0</v>
      </c>
      <c r="F304" s="6">
        <v>0</v>
      </c>
      <c r="G304" s="6">
        <f t="shared" si="9"/>
        <v>0</v>
      </c>
      <c r="H304" s="6">
        <v>0</v>
      </c>
      <c r="I304" s="6">
        <v>0</v>
      </c>
      <c r="J304" s="6">
        <f t="shared" si="10"/>
        <v>2135</v>
      </c>
    </row>
    <row r="305" spans="1:10" ht="30" hidden="1">
      <c r="A305" s="17">
        <v>2272</v>
      </c>
      <c r="B305" s="19" t="s">
        <v>83</v>
      </c>
      <c r="C305" s="6">
        <v>7621</v>
      </c>
      <c r="D305" s="6">
        <v>7201</v>
      </c>
      <c r="E305" s="6">
        <v>0</v>
      </c>
      <c r="F305" s="6">
        <v>0</v>
      </c>
      <c r="G305" s="6">
        <f t="shared" si="9"/>
        <v>0</v>
      </c>
      <c r="H305" s="6">
        <v>0</v>
      </c>
      <c r="I305" s="6">
        <v>0</v>
      </c>
      <c r="J305" s="6">
        <f t="shared" si="10"/>
        <v>7201</v>
      </c>
    </row>
    <row r="306" spans="1:10" ht="15" hidden="1">
      <c r="A306" s="17">
        <v>2273</v>
      </c>
      <c r="B306" s="19" t="s">
        <v>84</v>
      </c>
      <c r="C306" s="6">
        <v>148464</v>
      </c>
      <c r="D306" s="6">
        <v>139911</v>
      </c>
      <c r="E306" s="6">
        <v>0</v>
      </c>
      <c r="F306" s="6">
        <v>0</v>
      </c>
      <c r="G306" s="6">
        <f t="shared" si="9"/>
        <v>0</v>
      </c>
      <c r="H306" s="6">
        <v>0</v>
      </c>
      <c r="I306" s="6">
        <v>0</v>
      </c>
      <c r="J306" s="6">
        <f t="shared" si="10"/>
        <v>139911</v>
      </c>
    </row>
    <row r="307" spans="1:10" ht="15" hidden="1">
      <c r="A307" s="17">
        <v>2274</v>
      </c>
      <c r="B307" s="19" t="s">
        <v>85</v>
      </c>
      <c r="C307" s="6">
        <v>601624</v>
      </c>
      <c r="D307" s="6">
        <v>580124</v>
      </c>
      <c r="E307" s="6">
        <v>0</v>
      </c>
      <c r="F307" s="6">
        <v>0</v>
      </c>
      <c r="G307" s="6">
        <f t="shared" si="9"/>
        <v>0</v>
      </c>
      <c r="H307" s="6">
        <v>0</v>
      </c>
      <c r="I307" s="6">
        <v>0</v>
      </c>
      <c r="J307" s="6">
        <f t="shared" si="10"/>
        <v>580124</v>
      </c>
    </row>
    <row r="308" spans="1:10" ht="30" hidden="1">
      <c r="A308" s="17">
        <v>2275</v>
      </c>
      <c r="B308" s="19" t="s">
        <v>140</v>
      </c>
      <c r="C308" s="6">
        <v>0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f t="shared" si="10"/>
        <v>0</v>
      </c>
    </row>
    <row r="309" spans="1:10" ht="45" hidden="1">
      <c r="A309" s="17">
        <v>2280</v>
      </c>
      <c r="B309" s="19" t="s">
        <v>126</v>
      </c>
      <c r="C309" s="6">
        <f>C310</f>
        <v>4056</v>
      </c>
      <c r="D309" s="6">
        <f>D310</f>
        <v>4056</v>
      </c>
      <c r="E309" s="6">
        <f>E310</f>
        <v>0</v>
      </c>
      <c r="F309" s="6">
        <f>F310</f>
        <v>0</v>
      </c>
      <c r="G309" s="6">
        <f t="shared" si="9"/>
        <v>0</v>
      </c>
      <c r="H309" s="6">
        <f>H310</f>
        <v>0</v>
      </c>
      <c r="I309" s="6">
        <f>I310</f>
        <v>0</v>
      </c>
      <c r="J309" s="6">
        <f t="shared" si="10"/>
        <v>4056</v>
      </c>
    </row>
    <row r="310" spans="1:10" ht="60" hidden="1">
      <c r="A310" s="17">
        <v>2282</v>
      </c>
      <c r="B310" s="19" t="s">
        <v>127</v>
      </c>
      <c r="C310" s="6">
        <v>4056</v>
      </c>
      <c r="D310" s="6">
        <v>4056</v>
      </c>
      <c r="E310" s="6">
        <v>0</v>
      </c>
      <c r="F310" s="6">
        <v>0</v>
      </c>
      <c r="G310" s="6">
        <f t="shared" si="9"/>
        <v>0</v>
      </c>
      <c r="H310" s="6">
        <v>0</v>
      </c>
      <c r="I310" s="6">
        <v>0</v>
      </c>
      <c r="J310" s="6">
        <f t="shared" si="10"/>
        <v>4056</v>
      </c>
    </row>
    <row r="311" spans="1:10" ht="15">
      <c r="A311" s="17">
        <v>2800</v>
      </c>
      <c r="B311" s="19" t="s">
        <v>87</v>
      </c>
      <c r="C311" s="6">
        <f>52732-3118</f>
        <v>49614</v>
      </c>
      <c r="D311" s="6">
        <v>49614</v>
      </c>
      <c r="E311" s="6">
        <v>237</v>
      </c>
      <c r="F311" s="6">
        <v>237</v>
      </c>
      <c r="G311" s="6">
        <f t="shared" si="9"/>
        <v>0</v>
      </c>
      <c r="H311" s="6">
        <v>0</v>
      </c>
      <c r="I311" s="6">
        <v>0</v>
      </c>
      <c r="J311" s="6">
        <f>D311</f>
        <v>49614</v>
      </c>
    </row>
    <row r="312" spans="1:10" ht="15">
      <c r="A312" s="17" t="s">
        <v>12</v>
      </c>
      <c r="B312" s="17" t="s">
        <v>16</v>
      </c>
      <c r="C312" s="6">
        <f>C311</f>
        <v>49614</v>
      </c>
      <c r="D312" s="6">
        <f>D311</f>
        <v>49614</v>
      </c>
      <c r="E312" s="6">
        <f>E294</f>
        <v>237</v>
      </c>
      <c r="F312" s="6">
        <f>F294</f>
        <v>237</v>
      </c>
      <c r="G312" s="6">
        <f>G294</f>
        <v>0</v>
      </c>
      <c r="H312" s="6">
        <f>H294</f>
        <v>0</v>
      </c>
      <c r="I312" s="6">
        <f>I294</f>
        <v>0</v>
      </c>
      <c r="J312" s="6">
        <f>D312</f>
        <v>49614</v>
      </c>
    </row>
    <row r="313" ht="15">
      <c r="C313" s="49"/>
    </row>
    <row r="315" spans="1:12" ht="15">
      <c r="A315" s="61" t="s">
        <v>212</v>
      </c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</row>
    <row r="316" ht="15">
      <c r="A316" s="13" t="s">
        <v>6</v>
      </c>
    </row>
    <row r="317" spans="1:12" ht="15">
      <c r="A317" s="60" t="s">
        <v>39</v>
      </c>
      <c r="B317" s="60" t="s">
        <v>8</v>
      </c>
      <c r="C317" s="60" t="s">
        <v>116</v>
      </c>
      <c r="D317" s="60"/>
      <c r="E317" s="60"/>
      <c r="F317" s="60"/>
      <c r="G317" s="60"/>
      <c r="H317" s="60" t="s">
        <v>117</v>
      </c>
      <c r="I317" s="60"/>
      <c r="J317" s="60"/>
      <c r="K317" s="60"/>
      <c r="L317" s="60"/>
    </row>
    <row r="318" spans="1:12" ht="150.75" customHeight="1">
      <c r="A318" s="60"/>
      <c r="B318" s="60"/>
      <c r="C318" s="60" t="s">
        <v>46</v>
      </c>
      <c r="D318" s="60" t="s">
        <v>47</v>
      </c>
      <c r="E318" s="60" t="s">
        <v>48</v>
      </c>
      <c r="F318" s="60"/>
      <c r="G318" s="60" t="s">
        <v>74</v>
      </c>
      <c r="H318" s="60" t="s">
        <v>49</v>
      </c>
      <c r="I318" s="60" t="s">
        <v>75</v>
      </c>
      <c r="J318" s="60" t="s">
        <v>48</v>
      </c>
      <c r="K318" s="60"/>
      <c r="L318" s="60" t="s">
        <v>76</v>
      </c>
    </row>
    <row r="319" spans="1:12" ht="30">
      <c r="A319" s="60"/>
      <c r="B319" s="60"/>
      <c r="C319" s="60"/>
      <c r="D319" s="60"/>
      <c r="E319" s="17" t="s">
        <v>44</v>
      </c>
      <c r="F319" s="17" t="s">
        <v>45</v>
      </c>
      <c r="G319" s="60"/>
      <c r="H319" s="60"/>
      <c r="I319" s="60"/>
      <c r="J319" s="17" t="s">
        <v>44</v>
      </c>
      <c r="K319" s="17" t="s">
        <v>45</v>
      </c>
      <c r="L319" s="60"/>
    </row>
    <row r="320" spans="1:12" ht="15">
      <c r="A320" s="17">
        <v>1</v>
      </c>
      <c r="B320" s="17">
        <v>2</v>
      </c>
      <c r="C320" s="17">
        <v>3</v>
      </c>
      <c r="D320" s="17">
        <v>4</v>
      </c>
      <c r="E320" s="17">
        <v>5</v>
      </c>
      <c r="F320" s="17">
        <v>6</v>
      </c>
      <c r="G320" s="17">
        <v>7</v>
      </c>
      <c r="H320" s="17">
        <v>8</v>
      </c>
      <c r="I320" s="17">
        <v>9</v>
      </c>
      <c r="J320" s="17">
        <v>10</v>
      </c>
      <c r="K320" s="17">
        <v>11</v>
      </c>
      <c r="L320" s="17">
        <v>12</v>
      </c>
    </row>
    <row r="321" spans="1:12" ht="15" hidden="1">
      <c r="A321" s="17">
        <v>2000</v>
      </c>
      <c r="B321" s="19" t="s">
        <v>118</v>
      </c>
      <c r="C321" s="6">
        <f>C322+C326+C338</f>
        <v>14899418</v>
      </c>
      <c r="D321" s="6">
        <f>D322+D326+D338</f>
        <v>237</v>
      </c>
      <c r="E321" s="6">
        <f>E322+E326+E338</f>
        <v>0</v>
      </c>
      <c r="F321" s="6">
        <f>F322+F326+F338</f>
        <v>0.23661</v>
      </c>
      <c r="G321" s="6">
        <v>14736249</v>
      </c>
      <c r="H321" s="6">
        <f>H322+H326+H338</f>
        <v>17360171</v>
      </c>
      <c r="I321" s="6">
        <f>I322+I326+I338</f>
        <v>549</v>
      </c>
      <c r="J321" s="6">
        <f>J322+J326+J338</f>
        <v>549</v>
      </c>
      <c r="K321" s="6">
        <f>K322+K326+K338</f>
        <v>0</v>
      </c>
      <c r="L321" s="6">
        <f>L322+L326+L338</f>
        <v>17359622</v>
      </c>
    </row>
    <row r="322" spans="1:12" ht="30" hidden="1">
      <c r="A322" s="17">
        <v>2100</v>
      </c>
      <c r="B322" s="19" t="s">
        <v>119</v>
      </c>
      <c r="C322" s="6">
        <f>C324+C325</f>
        <v>13349600</v>
      </c>
      <c r="D322" s="6">
        <v>0</v>
      </c>
      <c r="E322" s="6">
        <v>0</v>
      </c>
      <c r="F322" s="6">
        <v>0</v>
      </c>
      <c r="G322" s="6">
        <v>13349649</v>
      </c>
      <c r="H322" s="6">
        <f>H324+H325</f>
        <v>15430776</v>
      </c>
      <c r="I322" s="6">
        <v>0</v>
      </c>
      <c r="J322" s="6">
        <v>0</v>
      </c>
      <c r="K322" s="6">
        <v>0</v>
      </c>
      <c r="L322" s="6">
        <f aca="true" t="shared" si="11" ref="L322:L339">H322-J322</f>
        <v>15430776</v>
      </c>
    </row>
    <row r="323" spans="1:12" ht="15" hidden="1">
      <c r="A323" s="17">
        <v>2110</v>
      </c>
      <c r="B323" s="19" t="s">
        <v>120</v>
      </c>
      <c r="C323" s="6">
        <v>10928200</v>
      </c>
      <c r="D323" s="6">
        <v>0</v>
      </c>
      <c r="E323" s="6">
        <v>0</v>
      </c>
      <c r="F323" s="6">
        <v>0</v>
      </c>
      <c r="G323" s="6">
        <v>10942280</v>
      </c>
      <c r="H323" s="6">
        <f>H324</f>
        <v>12641203</v>
      </c>
      <c r="I323" s="6">
        <v>0</v>
      </c>
      <c r="J323" s="6">
        <v>0</v>
      </c>
      <c r="K323" s="6">
        <v>0</v>
      </c>
      <c r="L323" s="6">
        <f t="shared" si="11"/>
        <v>12641203</v>
      </c>
    </row>
    <row r="324" spans="1:12" ht="15" hidden="1">
      <c r="A324" s="17">
        <v>2111</v>
      </c>
      <c r="B324" s="19" t="s">
        <v>121</v>
      </c>
      <c r="C324" s="6">
        <v>10928200</v>
      </c>
      <c r="D324" s="6">
        <v>0</v>
      </c>
      <c r="E324" s="6">
        <v>0</v>
      </c>
      <c r="F324" s="6">
        <v>0</v>
      </c>
      <c r="G324" s="6">
        <v>10942280</v>
      </c>
      <c r="H324" s="6">
        <v>12641203</v>
      </c>
      <c r="I324" s="6">
        <v>0</v>
      </c>
      <c r="J324" s="6">
        <v>0</v>
      </c>
      <c r="K324" s="6">
        <v>0</v>
      </c>
      <c r="L324" s="6">
        <f t="shared" si="11"/>
        <v>12641203</v>
      </c>
    </row>
    <row r="325" spans="1:12" ht="15" hidden="1">
      <c r="A325" s="17">
        <v>2120</v>
      </c>
      <c r="B325" s="19" t="s">
        <v>91</v>
      </c>
      <c r="C325" s="6">
        <v>2421400</v>
      </c>
      <c r="D325" s="6">
        <v>0</v>
      </c>
      <c r="E325" s="6">
        <v>0</v>
      </c>
      <c r="F325" s="6">
        <v>0</v>
      </c>
      <c r="G325" s="6">
        <v>2407369</v>
      </c>
      <c r="H325" s="6">
        <f>2777573+12000</f>
        <v>2789573</v>
      </c>
      <c r="I325" s="6">
        <v>0</v>
      </c>
      <c r="J325" s="6">
        <v>0</v>
      </c>
      <c r="K325" s="6">
        <v>0</v>
      </c>
      <c r="L325" s="6">
        <f t="shared" si="11"/>
        <v>2789573</v>
      </c>
    </row>
    <row r="326" spans="1:12" ht="15" hidden="1">
      <c r="A326" s="17">
        <v>2200</v>
      </c>
      <c r="B326" s="19" t="s">
        <v>122</v>
      </c>
      <c r="C326" s="6">
        <f>C327+C328+C329+C330+C336</f>
        <v>1449768</v>
      </c>
      <c r="D326" s="6">
        <f>D327+D328+D329+D330+D336</f>
        <v>0</v>
      </c>
      <c r="E326" s="6">
        <f>E327+E328+E329+E330+E336</f>
        <v>0</v>
      </c>
      <c r="F326" s="6">
        <f>F327+F328+F329+F330+F336</f>
        <v>0</v>
      </c>
      <c r="G326" s="6">
        <v>1375276</v>
      </c>
      <c r="H326" s="6">
        <f>H327+H328+H329+H330+H336</f>
        <v>1823595</v>
      </c>
      <c r="I326" s="6">
        <f>I327+I328+I329+I330+I336</f>
        <v>312</v>
      </c>
      <c r="J326" s="6">
        <f>J327+J328+J329+J330+J336</f>
        <v>312</v>
      </c>
      <c r="K326" s="6">
        <v>0</v>
      </c>
      <c r="L326" s="6">
        <f>H326-J326</f>
        <v>1823283</v>
      </c>
    </row>
    <row r="327" spans="1:12" ht="30" hidden="1">
      <c r="A327" s="17">
        <v>2210</v>
      </c>
      <c r="B327" s="19" t="s">
        <v>123</v>
      </c>
      <c r="C327" s="6">
        <v>344000</v>
      </c>
      <c r="D327" s="6">
        <v>0</v>
      </c>
      <c r="E327" s="6">
        <v>0</v>
      </c>
      <c r="F327" s="6">
        <v>0</v>
      </c>
      <c r="G327" s="6">
        <v>500098</v>
      </c>
      <c r="H327" s="6">
        <f>394177+124000</f>
        <v>518177</v>
      </c>
      <c r="I327" s="6">
        <v>0</v>
      </c>
      <c r="J327" s="6">
        <v>0</v>
      </c>
      <c r="K327" s="6">
        <v>0</v>
      </c>
      <c r="L327" s="6">
        <f t="shared" si="11"/>
        <v>518177</v>
      </c>
    </row>
    <row r="328" spans="1:12" ht="15" hidden="1">
      <c r="A328" s="17">
        <v>2240</v>
      </c>
      <c r="B328" s="19" t="s">
        <v>93</v>
      </c>
      <c r="C328" s="6">
        <v>273476</v>
      </c>
      <c r="D328" s="6">
        <v>0</v>
      </c>
      <c r="E328" s="6">
        <v>0</v>
      </c>
      <c r="F328" s="6">
        <v>0</v>
      </c>
      <c r="G328" s="6">
        <v>106741</v>
      </c>
      <c r="H328" s="6">
        <v>301709</v>
      </c>
      <c r="I328" s="6">
        <v>0</v>
      </c>
      <c r="J328" s="6">
        <v>0</v>
      </c>
      <c r="K328" s="6">
        <v>0</v>
      </c>
      <c r="L328" s="6">
        <f t="shared" si="11"/>
        <v>301709</v>
      </c>
    </row>
    <row r="329" spans="1:12" ht="15" hidden="1">
      <c r="A329" s="17">
        <v>2250</v>
      </c>
      <c r="B329" s="19" t="s">
        <v>94</v>
      </c>
      <c r="C329" s="6">
        <v>5726</v>
      </c>
      <c r="D329" s="6"/>
      <c r="E329" s="6">
        <v>0</v>
      </c>
      <c r="F329" s="6">
        <v>0</v>
      </c>
      <c r="G329" s="6">
        <v>3981</v>
      </c>
      <c r="H329" s="6">
        <v>6618</v>
      </c>
      <c r="I329" s="6">
        <v>312</v>
      </c>
      <c r="J329" s="6">
        <v>312</v>
      </c>
      <c r="K329" s="6">
        <v>0</v>
      </c>
      <c r="L329" s="6">
        <f t="shared" si="11"/>
        <v>6306</v>
      </c>
    </row>
    <row r="330" spans="1:12" ht="30" hidden="1">
      <c r="A330" s="17">
        <v>2270</v>
      </c>
      <c r="B330" s="19" t="s">
        <v>125</v>
      </c>
      <c r="C330" s="6">
        <f>C331+C332+C333+C334</f>
        <v>818600</v>
      </c>
      <c r="D330" s="6">
        <v>0</v>
      </c>
      <c r="E330" s="6">
        <v>0</v>
      </c>
      <c r="F330" s="6">
        <v>0</v>
      </c>
      <c r="G330" s="6">
        <v>760400</v>
      </c>
      <c r="H330" s="6">
        <f>H331+H332+H333+H334+H335</f>
        <v>990951</v>
      </c>
      <c r="I330" s="6">
        <v>0</v>
      </c>
      <c r="J330" s="6">
        <v>0</v>
      </c>
      <c r="K330" s="6">
        <v>0</v>
      </c>
      <c r="L330" s="6">
        <f t="shared" si="11"/>
        <v>990951</v>
      </c>
    </row>
    <row r="331" spans="1:12" ht="15" hidden="1">
      <c r="A331" s="17">
        <v>2271</v>
      </c>
      <c r="B331" s="19" t="s">
        <v>82</v>
      </c>
      <c r="C331" s="6">
        <v>3644</v>
      </c>
      <c r="D331" s="6">
        <v>0</v>
      </c>
      <c r="E331" s="6">
        <v>0</v>
      </c>
      <c r="F331" s="6">
        <v>0</v>
      </c>
      <c r="G331" s="6">
        <v>2691</v>
      </c>
      <c r="H331" s="6">
        <v>3205</v>
      </c>
      <c r="I331" s="6">
        <v>0</v>
      </c>
      <c r="J331" s="6">
        <v>0</v>
      </c>
      <c r="K331" s="6">
        <v>0</v>
      </c>
      <c r="L331" s="6">
        <f t="shared" si="11"/>
        <v>3205</v>
      </c>
    </row>
    <row r="332" spans="1:12" ht="30" hidden="1">
      <c r="A332" s="17">
        <v>2272</v>
      </c>
      <c r="B332" s="19" t="s">
        <v>83</v>
      </c>
      <c r="C332" s="6">
        <v>9247</v>
      </c>
      <c r="D332" s="6">
        <v>0</v>
      </c>
      <c r="E332" s="6">
        <v>0</v>
      </c>
      <c r="F332" s="6">
        <v>0</v>
      </c>
      <c r="G332" s="6">
        <v>7621</v>
      </c>
      <c r="H332" s="6">
        <v>9247</v>
      </c>
      <c r="I332" s="6">
        <v>0</v>
      </c>
      <c r="J332" s="6">
        <v>0</v>
      </c>
      <c r="K332" s="6">
        <v>0</v>
      </c>
      <c r="L332" s="6">
        <f t="shared" si="11"/>
        <v>9247</v>
      </c>
    </row>
    <row r="333" spans="1:12" ht="15" hidden="1">
      <c r="A333" s="17">
        <v>2273</v>
      </c>
      <c r="B333" s="19" t="s">
        <v>84</v>
      </c>
      <c r="C333" s="6">
        <v>150982</v>
      </c>
      <c r="D333" s="6">
        <v>0</v>
      </c>
      <c r="E333" s="6">
        <v>0</v>
      </c>
      <c r="F333" s="6">
        <v>0</v>
      </c>
      <c r="G333" s="6">
        <v>148464</v>
      </c>
      <c r="H333" s="6">
        <v>162916</v>
      </c>
      <c r="I333" s="6">
        <v>0</v>
      </c>
      <c r="J333" s="6">
        <v>0</v>
      </c>
      <c r="K333" s="6">
        <v>0</v>
      </c>
      <c r="L333" s="6">
        <f t="shared" si="11"/>
        <v>162916</v>
      </c>
    </row>
    <row r="334" spans="1:12" ht="15" hidden="1">
      <c r="A334" s="17">
        <v>2274</v>
      </c>
      <c r="B334" s="19" t="s">
        <v>85</v>
      </c>
      <c r="C334" s="6">
        <v>654727</v>
      </c>
      <c r="D334" s="6">
        <v>0</v>
      </c>
      <c r="E334" s="6">
        <v>0</v>
      </c>
      <c r="F334" s="6">
        <v>0</v>
      </c>
      <c r="G334" s="6">
        <v>601624</v>
      </c>
      <c r="H334" s="6">
        <f>824138-12000</f>
        <v>812138</v>
      </c>
      <c r="I334" s="6">
        <v>0</v>
      </c>
      <c r="J334" s="6">
        <v>0</v>
      </c>
      <c r="K334" s="6">
        <v>0</v>
      </c>
      <c r="L334" s="6">
        <f t="shared" si="11"/>
        <v>812138</v>
      </c>
    </row>
    <row r="335" spans="1:12" ht="30" hidden="1">
      <c r="A335" s="17">
        <v>2275</v>
      </c>
      <c r="B335" s="19" t="s">
        <v>140</v>
      </c>
      <c r="C335" s="6">
        <v>0</v>
      </c>
      <c r="D335" s="6">
        <v>0</v>
      </c>
      <c r="E335" s="6">
        <v>0</v>
      </c>
      <c r="F335" s="6">
        <v>0</v>
      </c>
      <c r="G335" s="6">
        <v>0</v>
      </c>
      <c r="H335" s="6">
        <v>3445</v>
      </c>
      <c r="I335" s="6">
        <v>0</v>
      </c>
      <c r="J335" s="6">
        <v>0</v>
      </c>
      <c r="K335" s="6">
        <v>0</v>
      </c>
      <c r="L335" s="6">
        <f t="shared" si="11"/>
        <v>3445</v>
      </c>
    </row>
    <row r="336" spans="1:12" ht="45" hidden="1">
      <c r="A336" s="17">
        <v>2280</v>
      </c>
      <c r="B336" s="19" t="s">
        <v>126</v>
      </c>
      <c r="C336" s="6">
        <f>C337</f>
        <v>7966</v>
      </c>
      <c r="D336" s="6">
        <v>0</v>
      </c>
      <c r="E336" s="6">
        <v>0</v>
      </c>
      <c r="F336" s="6">
        <v>0</v>
      </c>
      <c r="G336" s="6">
        <v>4560</v>
      </c>
      <c r="H336" s="6">
        <v>6140</v>
      </c>
      <c r="I336" s="6">
        <v>0</v>
      </c>
      <c r="J336" s="6">
        <v>0</v>
      </c>
      <c r="K336" s="6">
        <v>0</v>
      </c>
      <c r="L336" s="6">
        <f t="shared" si="11"/>
        <v>6140</v>
      </c>
    </row>
    <row r="337" spans="1:12" ht="60" hidden="1">
      <c r="A337" s="17">
        <v>2282</v>
      </c>
      <c r="B337" s="19" t="s">
        <v>127</v>
      </c>
      <c r="C337" s="6">
        <v>7966</v>
      </c>
      <c r="D337" s="6">
        <v>0</v>
      </c>
      <c r="E337" s="6">
        <v>0</v>
      </c>
      <c r="F337" s="6">
        <v>0</v>
      </c>
      <c r="G337" s="6">
        <v>4056</v>
      </c>
      <c r="H337" s="6">
        <f>H336</f>
        <v>6140</v>
      </c>
      <c r="I337" s="6">
        <v>0</v>
      </c>
      <c r="J337" s="6">
        <v>0</v>
      </c>
      <c r="K337" s="6">
        <v>0</v>
      </c>
      <c r="L337" s="6">
        <f t="shared" si="11"/>
        <v>6140</v>
      </c>
    </row>
    <row r="338" spans="1:12" ht="15">
      <c r="A338" s="17">
        <v>2800</v>
      </c>
      <c r="B338" s="19" t="s">
        <v>87</v>
      </c>
      <c r="C338" s="6">
        <v>100050</v>
      </c>
      <c r="D338" s="6">
        <v>237</v>
      </c>
      <c r="E338" s="6">
        <v>0</v>
      </c>
      <c r="F338" s="6">
        <v>0.23661</v>
      </c>
      <c r="G338" s="6">
        <f>C338</f>
        <v>100050</v>
      </c>
      <c r="H338" s="6">
        <v>105800</v>
      </c>
      <c r="I338" s="6">
        <v>237</v>
      </c>
      <c r="J338" s="6">
        <v>237</v>
      </c>
      <c r="K338" s="6">
        <v>0</v>
      </c>
      <c r="L338" s="6">
        <f t="shared" si="11"/>
        <v>105563</v>
      </c>
    </row>
    <row r="339" spans="1:12" ht="15">
      <c r="A339" s="17" t="s">
        <v>12</v>
      </c>
      <c r="B339" s="17" t="s">
        <v>16</v>
      </c>
      <c r="C339" s="6">
        <f>C338</f>
        <v>100050</v>
      </c>
      <c r="D339" s="6">
        <f aca="true" t="shared" si="12" ref="D339:K339">D321</f>
        <v>237</v>
      </c>
      <c r="E339" s="6">
        <f t="shared" si="12"/>
        <v>0</v>
      </c>
      <c r="F339" s="6">
        <f t="shared" si="12"/>
        <v>0.23661</v>
      </c>
      <c r="G339" s="6">
        <f>C339</f>
        <v>100050</v>
      </c>
      <c r="H339" s="6">
        <v>105800</v>
      </c>
      <c r="I339" s="6">
        <v>237</v>
      </c>
      <c r="J339" s="6">
        <v>237</v>
      </c>
      <c r="K339" s="6">
        <f t="shared" si="12"/>
        <v>0</v>
      </c>
      <c r="L339" s="6">
        <f t="shared" si="11"/>
        <v>105563</v>
      </c>
    </row>
    <row r="340" ht="15">
      <c r="C340" s="49"/>
    </row>
    <row r="342" spans="1:9" ht="15">
      <c r="A342" s="61" t="s">
        <v>213</v>
      </c>
      <c r="B342" s="61"/>
      <c r="C342" s="61"/>
      <c r="D342" s="61"/>
      <c r="E342" s="61"/>
      <c r="F342" s="61"/>
      <c r="G342" s="61"/>
      <c r="H342" s="61"/>
      <c r="I342" s="61"/>
    </row>
    <row r="343" ht="15">
      <c r="A343" s="13" t="s">
        <v>6</v>
      </c>
    </row>
    <row r="346" spans="1:9" ht="105">
      <c r="A346" s="17" t="s">
        <v>39</v>
      </c>
      <c r="B346" s="17" t="s">
        <v>8</v>
      </c>
      <c r="C346" s="17" t="s">
        <v>40</v>
      </c>
      <c r="D346" s="17" t="s">
        <v>50</v>
      </c>
      <c r="E346" s="17" t="s">
        <v>132</v>
      </c>
      <c r="F346" s="17" t="s">
        <v>214</v>
      </c>
      <c r="G346" s="17" t="s">
        <v>215</v>
      </c>
      <c r="H346" s="17" t="s">
        <v>51</v>
      </c>
      <c r="I346" s="17" t="s">
        <v>52</v>
      </c>
    </row>
    <row r="347" spans="1:9" ht="15">
      <c r="A347" s="17">
        <v>1</v>
      </c>
      <c r="B347" s="17">
        <v>2</v>
      </c>
      <c r="C347" s="17">
        <v>3</v>
      </c>
      <c r="D347" s="17">
        <v>4</v>
      </c>
      <c r="E347" s="17">
        <v>5</v>
      </c>
      <c r="F347" s="17">
        <v>6</v>
      </c>
      <c r="G347" s="17">
        <v>7</v>
      </c>
      <c r="H347" s="17">
        <v>8</v>
      </c>
      <c r="I347" s="17">
        <v>9</v>
      </c>
    </row>
    <row r="348" spans="1:9" ht="15">
      <c r="A348" s="17" t="s">
        <v>12</v>
      </c>
      <c r="B348" s="17" t="s">
        <v>12</v>
      </c>
      <c r="C348" s="17" t="s">
        <v>12</v>
      </c>
      <c r="D348" s="17" t="s">
        <v>12</v>
      </c>
      <c r="E348" s="17" t="s">
        <v>12</v>
      </c>
      <c r="F348" s="17" t="s">
        <v>12</v>
      </c>
      <c r="G348" s="17" t="s">
        <v>12</v>
      </c>
      <c r="H348" s="17" t="s">
        <v>12</v>
      </c>
      <c r="I348" s="17" t="s">
        <v>12</v>
      </c>
    </row>
    <row r="349" spans="1:9" ht="15">
      <c r="A349" s="17" t="s">
        <v>12</v>
      </c>
      <c r="B349" s="17" t="s">
        <v>12</v>
      </c>
      <c r="C349" s="17" t="s">
        <v>12</v>
      </c>
      <c r="D349" s="17" t="s">
        <v>12</v>
      </c>
      <c r="E349" s="17" t="s">
        <v>12</v>
      </c>
      <c r="F349" s="17" t="s">
        <v>12</v>
      </c>
      <c r="G349" s="17" t="s">
        <v>12</v>
      </c>
      <c r="H349" s="17" t="s">
        <v>12</v>
      </c>
      <c r="I349" s="17" t="s">
        <v>12</v>
      </c>
    </row>
    <row r="350" spans="1:9" ht="15">
      <c r="A350" s="17" t="s">
        <v>12</v>
      </c>
      <c r="B350" s="17" t="s">
        <v>16</v>
      </c>
      <c r="C350" s="17" t="s">
        <v>12</v>
      </c>
      <c r="D350" s="17" t="s">
        <v>12</v>
      </c>
      <c r="E350" s="17" t="s">
        <v>12</v>
      </c>
      <c r="F350" s="17" t="s">
        <v>12</v>
      </c>
      <c r="G350" s="17" t="s">
        <v>12</v>
      </c>
      <c r="H350" s="17" t="s">
        <v>12</v>
      </c>
      <c r="I350" s="17" t="s">
        <v>12</v>
      </c>
    </row>
    <row r="353" spans="1:9" ht="15">
      <c r="A353" s="66" t="s">
        <v>216</v>
      </c>
      <c r="B353" s="66"/>
      <c r="C353" s="66"/>
      <c r="D353" s="66"/>
      <c r="E353" s="66"/>
      <c r="F353" s="66"/>
      <c r="G353" s="66"/>
      <c r="H353" s="66"/>
      <c r="I353" s="66"/>
    </row>
    <row r="354" spans="1:9" ht="45.75" customHeight="1">
      <c r="A354" s="63" t="s">
        <v>217</v>
      </c>
      <c r="B354" s="63"/>
      <c r="C354" s="63"/>
      <c r="D354" s="63"/>
      <c r="E354" s="63"/>
      <c r="F354" s="63"/>
      <c r="G354" s="63"/>
      <c r="H354" s="63"/>
      <c r="I354" s="63"/>
    </row>
    <row r="356" spans="1:9" ht="27" customHeight="1">
      <c r="A356" s="61" t="s">
        <v>218</v>
      </c>
      <c r="B356" s="61"/>
      <c r="C356" s="50"/>
      <c r="D356" s="51"/>
      <c r="G356" s="51"/>
      <c r="H356" s="51" t="s">
        <v>221</v>
      </c>
      <c r="I356" s="51"/>
    </row>
    <row r="357" spans="1:9" ht="15">
      <c r="A357" s="52"/>
      <c r="B357" s="53"/>
      <c r="D357" s="50" t="s">
        <v>53</v>
      </c>
      <c r="G357" s="65" t="s">
        <v>54</v>
      </c>
      <c r="H357" s="65"/>
      <c r="I357" s="65"/>
    </row>
    <row r="358" spans="1:9" ht="21" customHeight="1">
      <c r="A358" s="61" t="s">
        <v>128</v>
      </c>
      <c r="B358" s="61"/>
      <c r="C358" s="50"/>
      <c r="D358" s="51"/>
      <c r="G358" s="51"/>
      <c r="H358" s="51" t="s">
        <v>129</v>
      </c>
      <c r="I358" s="51"/>
    </row>
    <row r="359" spans="1:9" ht="15">
      <c r="A359" s="16"/>
      <c r="B359" s="50"/>
      <c r="C359" s="50"/>
      <c r="D359" s="50" t="s">
        <v>53</v>
      </c>
      <c r="G359" s="65" t="s">
        <v>54</v>
      </c>
      <c r="H359" s="65"/>
      <c r="I359" s="65"/>
    </row>
  </sheetData>
  <sheetProtection/>
  <mergeCells count="191">
    <mergeCell ref="A24:D24"/>
    <mergeCell ref="A25:B25"/>
    <mergeCell ref="A26:D26"/>
    <mergeCell ref="A28:D28"/>
    <mergeCell ref="K8:N8"/>
    <mergeCell ref="K10:N10"/>
    <mergeCell ref="A10:J10"/>
    <mergeCell ref="A11:B11"/>
    <mergeCell ref="C11:E11"/>
    <mergeCell ref="A83:N83"/>
    <mergeCell ref="K35:N35"/>
    <mergeCell ref="B49:B50"/>
    <mergeCell ref="C49:F49"/>
    <mergeCell ref="G49:J49"/>
    <mergeCell ref="A17:F17"/>
    <mergeCell ref="A22:L22"/>
    <mergeCell ref="A23:D23"/>
    <mergeCell ref="G62:J62"/>
    <mergeCell ref="A32:B32"/>
    <mergeCell ref="A93:J93"/>
    <mergeCell ref="O10:P10"/>
    <mergeCell ref="A86:A87"/>
    <mergeCell ref="B86:B87"/>
    <mergeCell ref="C86:F86"/>
    <mergeCell ref="A30:P30"/>
    <mergeCell ref="A31:P31"/>
    <mergeCell ref="A46:J46"/>
    <mergeCell ref="A59:N59"/>
    <mergeCell ref="A60:N60"/>
    <mergeCell ref="A6:P6"/>
    <mergeCell ref="O7:P7"/>
    <mergeCell ref="O8:P8"/>
    <mergeCell ref="O9:P9"/>
    <mergeCell ref="A7:I7"/>
    <mergeCell ref="L7:M7"/>
    <mergeCell ref="A8:J8"/>
    <mergeCell ref="A9:I9"/>
    <mergeCell ref="L9:M9"/>
    <mergeCell ref="A317:A319"/>
    <mergeCell ref="C317:G317"/>
    <mergeCell ref="H317:L317"/>
    <mergeCell ref="C318:C319"/>
    <mergeCell ref="D318:D319"/>
    <mergeCell ref="E318:F318"/>
    <mergeCell ref="H318:H319"/>
    <mergeCell ref="J318:K318"/>
    <mergeCell ref="B317:B319"/>
    <mergeCell ref="G318:G319"/>
    <mergeCell ref="L282:M282"/>
    <mergeCell ref="A291:A292"/>
    <mergeCell ref="B291:B292"/>
    <mergeCell ref="C291:C292"/>
    <mergeCell ref="E291:E292"/>
    <mergeCell ref="F291:F292"/>
    <mergeCell ref="H291:I291"/>
    <mergeCell ref="A282:A283"/>
    <mergeCell ref="B282:B283"/>
    <mergeCell ref="G262:I262"/>
    <mergeCell ref="C282:C283"/>
    <mergeCell ref="D282:E282"/>
    <mergeCell ref="F282:G282"/>
    <mergeCell ref="H282:I282"/>
    <mergeCell ref="J282:K282"/>
    <mergeCell ref="C271:C272"/>
    <mergeCell ref="D271:F271"/>
    <mergeCell ref="G271:I271"/>
    <mergeCell ref="A268:I268"/>
    <mergeCell ref="A247:A249"/>
    <mergeCell ref="A271:A272"/>
    <mergeCell ref="A262:A263"/>
    <mergeCell ref="B262:B263"/>
    <mergeCell ref="C262:C263"/>
    <mergeCell ref="D262:F262"/>
    <mergeCell ref="D233:E233"/>
    <mergeCell ref="F233:G233"/>
    <mergeCell ref="H233:I233"/>
    <mergeCell ref="B247:B249"/>
    <mergeCell ref="C247:F247"/>
    <mergeCell ref="G247:J247"/>
    <mergeCell ref="K248:K249"/>
    <mergeCell ref="H211:J211"/>
    <mergeCell ref="O247:P247"/>
    <mergeCell ref="C248:D248"/>
    <mergeCell ref="E248:F248"/>
    <mergeCell ref="G248:H248"/>
    <mergeCell ref="I248:J248"/>
    <mergeCell ref="M247:N247"/>
    <mergeCell ref="L248:L249"/>
    <mergeCell ref="O248:O249"/>
    <mergeCell ref="P248:P249"/>
    <mergeCell ref="K157:M157"/>
    <mergeCell ref="A157:A158"/>
    <mergeCell ref="B157:B158"/>
    <mergeCell ref="C157:C158"/>
    <mergeCell ref="D157:D158"/>
    <mergeCell ref="E157:G157"/>
    <mergeCell ref="H157:J157"/>
    <mergeCell ref="M248:M249"/>
    <mergeCell ref="N248:N249"/>
    <mergeCell ref="G146:J146"/>
    <mergeCell ref="K132:N132"/>
    <mergeCell ref="A132:A133"/>
    <mergeCell ref="C132:F132"/>
    <mergeCell ref="G132:J132"/>
    <mergeCell ref="B132:B133"/>
    <mergeCell ref="A154:M154"/>
    <mergeCell ref="A96:A97"/>
    <mergeCell ref="B96:B97"/>
    <mergeCell ref="C96:F96"/>
    <mergeCell ref="G96:J96"/>
    <mergeCell ref="A143:J143"/>
    <mergeCell ref="A146:A147"/>
    <mergeCell ref="A120:A121"/>
    <mergeCell ref="B120:B121"/>
    <mergeCell ref="C120:F120"/>
    <mergeCell ref="G86:J86"/>
    <mergeCell ref="K86:N86"/>
    <mergeCell ref="A117:J117"/>
    <mergeCell ref="K62:N62"/>
    <mergeCell ref="A153:M153"/>
    <mergeCell ref="G120:J120"/>
    <mergeCell ref="A128:N128"/>
    <mergeCell ref="A129:N129"/>
    <mergeCell ref="B146:B147"/>
    <mergeCell ref="C146:F146"/>
    <mergeCell ref="A209:J209"/>
    <mergeCell ref="A230:K230"/>
    <mergeCell ref="A245:P245"/>
    <mergeCell ref="J233:K233"/>
    <mergeCell ref="A211:A212"/>
    <mergeCell ref="B211:B212"/>
    <mergeCell ref="C211:C212"/>
    <mergeCell ref="D211:D212"/>
    <mergeCell ref="A233:A234"/>
    <mergeCell ref="B233:C233"/>
    <mergeCell ref="A354:I354"/>
    <mergeCell ref="A288:J288"/>
    <mergeCell ref="A289:J289"/>
    <mergeCell ref="J291:J292"/>
    <mergeCell ref="G291:G292"/>
    <mergeCell ref="A257:L257"/>
    <mergeCell ref="A258:L258"/>
    <mergeCell ref="A259:L259"/>
    <mergeCell ref="A260:L260"/>
    <mergeCell ref="B271:B272"/>
    <mergeCell ref="A35:A36"/>
    <mergeCell ref="B35:B36"/>
    <mergeCell ref="C35:F35"/>
    <mergeCell ref="G35:J35"/>
    <mergeCell ref="J262:L262"/>
    <mergeCell ref="E211:G211"/>
    <mergeCell ref="A62:A63"/>
    <mergeCell ref="B62:B63"/>
    <mergeCell ref="C62:F62"/>
    <mergeCell ref="A49:A50"/>
    <mergeCell ref="A278:M278"/>
    <mergeCell ref="D291:D292"/>
    <mergeCell ref="A356:B356"/>
    <mergeCell ref="A358:B358"/>
    <mergeCell ref="G357:I357"/>
    <mergeCell ref="G359:I359"/>
    <mergeCell ref="I318:I319"/>
    <mergeCell ref="L318:L319"/>
    <mergeCell ref="A342:I342"/>
    <mergeCell ref="A353:I353"/>
    <mergeCell ref="A315:L315"/>
    <mergeCell ref="A21:O21"/>
    <mergeCell ref="A287:M287"/>
    <mergeCell ref="A14:P14"/>
    <mergeCell ref="A15:P15"/>
    <mergeCell ref="A18:P18"/>
    <mergeCell ref="A20:P20"/>
    <mergeCell ref="A16:K16"/>
    <mergeCell ref="A19:P19"/>
    <mergeCell ref="K182:M182"/>
    <mergeCell ref="A182:A183"/>
    <mergeCell ref="B182:B183"/>
    <mergeCell ref="C182:C183"/>
    <mergeCell ref="D182:D183"/>
    <mergeCell ref="E182:G182"/>
    <mergeCell ref="H182:J182"/>
    <mergeCell ref="A27:F27"/>
    <mergeCell ref="A29:F29"/>
    <mergeCell ref="F11:G11"/>
    <mergeCell ref="H11:M11"/>
    <mergeCell ref="O11:P11"/>
    <mergeCell ref="A12:B12"/>
    <mergeCell ref="C12:E12"/>
    <mergeCell ref="F12:G12"/>
    <mergeCell ref="H12:M12"/>
    <mergeCell ref="O12:P12"/>
  </mergeCells>
  <printOptions/>
  <pageMargins left="0.15748031496062992" right="0.15748031496062992" top="0.31496062992125984" bottom="0.2755905511811024" header="0.31496062992125984" footer="0.31496062992125984"/>
  <pageSetup horizontalDpi="600" verticalDpi="600" orientation="landscape" paperSize="9" scale="61" r:id="rId1"/>
  <rowBreaks count="10" manualBreakCount="10">
    <brk id="29" max="255" man="1"/>
    <brk id="58" max="255" man="1"/>
    <brk id="91" max="255" man="1"/>
    <brk id="126" max="255" man="1"/>
    <brk id="152" max="255" man="1"/>
    <brk id="181" max="255" man="1"/>
    <brk id="207" max="255" man="1"/>
    <brk id="228" max="255" man="1"/>
    <brk id="266" max="255" man="1"/>
    <brk id="2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KRAVCHENKO</cp:lastModifiedBy>
  <cp:lastPrinted>2020-04-28T08:21:01Z</cp:lastPrinted>
  <dcterms:created xsi:type="dcterms:W3CDTF">2018-08-27T10:46:38Z</dcterms:created>
  <dcterms:modified xsi:type="dcterms:W3CDTF">2020-04-28T08:21:05Z</dcterms:modified>
  <cp:category/>
  <cp:version/>
  <cp:contentType/>
  <cp:contentStatus/>
</cp:coreProperties>
</file>