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170" windowHeight="8055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14210"/>
</workbook>
</file>

<file path=xl/calcChain.xml><?xml version="1.0" encoding="utf-8"?>
<calcChain xmlns="http://schemas.openxmlformats.org/spreadsheetml/2006/main">
  <c r="E39" i="6"/>
  <c r="D114" i="2"/>
  <c r="D30"/>
  <c r="E37" i="6"/>
  <c r="C30" i="2"/>
  <c r="D37" i="6"/>
  <c r="E101" i="2"/>
  <c r="E98"/>
  <c r="F101"/>
  <c r="F98"/>
  <c r="F10" i="5"/>
  <c r="E10"/>
  <c r="G10"/>
  <c r="F18" i="7"/>
  <c r="E18"/>
  <c r="H75" i="3"/>
  <c r="H74"/>
  <c r="G75"/>
  <c r="G74"/>
  <c r="F144" i="2"/>
  <c r="E144"/>
  <c r="H144"/>
  <c r="F145"/>
  <c r="E145"/>
  <c r="H145"/>
  <c r="F146"/>
  <c r="E146"/>
  <c r="H146"/>
  <c r="F143"/>
  <c r="E143"/>
  <c r="H143"/>
  <c r="G144"/>
  <c r="G145"/>
  <c r="G143"/>
  <c r="F76"/>
  <c r="E76"/>
  <c r="H76"/>
  <c r="F77"/>
  <c r="F75"/>
  <c r="E75"/>
  <c r="H75"/>
  <c r="G76"/>
  <c r="G75"/>
  <c r="F62"/>
  <c r="E62"/>
  <c r="G62"/>
  <c r="F53"/>
  <c r="E53"/>
  <c r="H53"/>
  <c r="F54"/>
  <c r="E54"/>
  <c r="H54"/>
  <c r="F55"/>
  <c r="E55"/>
  <c r="H55"/>
  <c r="F56"/>
  <c r="E56"/>
  <c r="H56"/>
  <c r="F57"/>
  <c r="E57"/>
  <c r="H57"/>
  <c r="F58"/>
  <c r="E58"/>
  <c r="H58"/>
  <c r="F52"/>
  <c r="F59"/>
  <c r="E52"/>
  <c r="E59"/>
  <c r="H59"/>
  <c r="H52"/>
  <c r="G53"/>
  <c r="G54"/>
  <c r="G55"/>
  <c r="G56"/>
  <c r="G57"/>
  <c r="G58"/>
  <c r="G59"/>
  <c r="G52"/>
  <c r="F16"/>
  <c r="F14"/>
  <c r="F49"/>
  <c r="E16"/>
  <c r="E14"/>
  <c r="E49"/>
  <c r="H49"/>
  <c r="F13"/>
  <c r="F48"/>
  <c r="E13"/>
  <c r="E48"/>
  <c r="H48"/>
  <c r="G49"/>
  <c r="G48"/>
  <c r="H14"/>
  <c r="F15"/>
  <c r="E15"/>
  <c r="H15"/>
  <c r="H16"/>
  <c r="F17"/>
  <c r="E17"/>
  <c r="H17"/>
  <c r="H13"/>
  <c r="G17"/>
  <c r="G14"/>
  <c r="G15"/>
  <c r="G16"/>
  <c r="G13"/>
  <c r="C123"/>
  <c r="F151"/>
  <c r="E151"/>
  <c r="G151"/>
  <c r="F152"/>
  <c r="E152"/>
  <c r="G152"/>
  <c r="F147"/>
  <c r="E147"/>
  <c r="G147"/>
  <c r="F150"/>
  <c r="F140"/>
  <c r="E150"/>
  <c r="E140"/>
  <c r="C152"/>
  <c r="C151"/>
  <c r="C150"/>
  <c r="C147"/>
  <c r="C146"/>
  <c r="D126"/>
  <c r="D123"/>
  <c r="D117"/>
  <c r="D118"/>
  <c r="C117"/>
  <c r="C118"/>
  <c r="D45"/>
  <c r="D13"/>
  <c r="E34" i="6"/>
  <c r="D111" i="2"/>
  <c r="C13"/>
  <c r="C14"/>
  <c r="C15"/>
  <c r="D26" i="6"/>
  <c r="D101" i="2"/>
  <c r="D98"/>
  <c r="F108"/>
  <c r="D108"/>
  <c r="D105"/>
  <c r="E108"/>
  <c r="E105"/>
  <c r="F105"/>
  <c r="H108"/>
  <c r="G108"/>
  <c r="H101"/>
  <c r="C90"/>
  <c r="E90"/>
  <c r="F90"/>
  <c r="C87"/>
  <c r="C84"/>
  <c r="E87"/>
  <c r="E84"/>
  <c r="F87"/>
  <c r="F84"/>
  <c r="E83"/>
  <c r="F83"/>
  <c r="G83"/>
  <c r="E88"/>
  <c r="C75"/>
  <c r="C77"/>
  <c r="E77"/>
  <c r="F88"/>
  <c r="C76"/>
  <c r="D76"/>
  <c r="G25" i="4"/>
  <c r="H25"/>
  <c r="C62" i="2"/>
  <c r="D62"/>
  <c r="C58"/>
  <c r="C57"/>
  <c r="C56"/>
  <c r="C55"/>
  <c r="C54"/>
  <c r="C53"/>
  <c r="E41"/>
  <c r="F41"/>
  <c r="H41"/>
  <c r="G12" i="6"/>
  <c r="F8"/>
  <c r="D35" i="7"/>
  <c r="D30"/>
  <c r="T69" i="8"/>
  <c r="U69"/>
  <c r="S69"/>
  <c r="L73"/>
  <c r="N73"/>
  <c r="N69"/>
  <c r="M69"/>
  <c r="M73"/>
  <c r="J44"/>
  <c r="I44"/>
  <c r="L44"/>
  <c r="K44"/>
  <c r="L7"/>
  <c r="E34" i="7"/>
  <c r="E36"/>
  <c r="E37"/>
  <c r="E38"/>
  <c r="G84" i="2"/>
  <c r="H84"/>
  <c r="V69" i="8"/>
  <c r="D41" i="2"/>
  <c r="G41"/>
  <c r="H83"/>
  <c r="G101"/>
  <c r="B30" i="7"/>
  <c r="C30"/>
  <c r="F22"/>
  <c r="F23"/>
  <c r="E22"/>
  <c r="E23"/>
  <c r="C24"/>
  <c r="D18"/>
  <c r="B18"/>
  <c r="C18"/>
  <c r="H21" i="5"/>
  <c r="H22"/>
  <c r="H23"/>
  <c r="G20"/>
  <c r="D28"/>
  <c r="D34"/>
  <c r="H29"/>
  <c r="H33"/>
  <c r="F24" i="4"/>
  <c r="D42"/>
  <c r="D87" i="2"/>
  <c r="D84"/>
  <c r="D35" i="4"/>
  <c r="D83" i="2"/>
  <c r="D33" i="4"/>
  <c r="D21" i="3"/>
  <c r="D23"/>
  <c r="D24"/>
  <c r="D26"/>
  <c r="D31"/>
  <c r="D32"/>
  <c r="D33"/>
  <c r="D34"/>
  <c r="D35"/>
  <c r="D37"/>
  <c r="D38"/>
  <c r="D39"/>
  <c r="D41"/>
  <c r="D42"/>
  <c r="F20"/>
  <c r="D12"/>
  <c r="D13"/>
  <c r="D14"/>
  <c r="D15"/>
  <c r="D16"/>
  <c r="D17"/>
  <c r="D18"/>
  <c r="D19"/>
  <c r="D11"/>
  <c r="D83"/>
  <c r="E20" i="2"/>
  <c r="C17"/>
  <c r="D17"/>
  <c r="C48"/>
  <c r="D48"/>
  <c r="C16"/>
  <c r="D16"/>
  <c r="E29"/>
  <c r="D100" i="3"/>
  <c r="D58" i="2"/>
  <c r="F83" i="3"/>
  <c r="F82"/>
  <c r="D82"/>
  <c r="F63"/>
  <c r="F74"/>
  <c r="F79"/>
  <c r="F10" i="4"/>
  <c r="F63" i="2"/>
  <c r="H95" i="3"/>
  <c r="H96"/>
  <c r="H97"/>
  <c r="H98"/>
  <c r="H99"/>
  <c r="H100"/>
  <c r="G95"/>
  <c r="G96"/>
  <c r="G97"/>
  <c r="G98"/>
  <c r="G99"/>
  <c r="G100"/>
  <c r="D96"/>
  <c r="D54" i="2"/>
  <c r="D97" i="3"/>
  <c r="D55" i="2"/>
  <c r="D98" i="3"/>
  <c r="D56" i="2"/>
  <c r="D99" i="3"/>
  <c r="D57" i="2"/>
  <c r="D95" i="3"/>
  <c r="D53" i="2"/>
  <c r="D52"/>
  <c r="D59"/>
  <c r="E82" i="3"/>
  <c r="E80"/>
  <c r="E46" i="2"/>
  <c r="E79" i="3"/>
  <c r="E45" i="2"/>
  <c r="H36" i="3"/>
  <c r="E63"/>
  <c r="E86"/>
  <c r="E92"/>
  <c r="E30" i="2"/>
  <c r="G43" i="3"/>
  <c r="G36"/>
  <c r="G30"/>
  <c r="H21"/>
  <c r="H22"/>
  <c r="H27"/>
  <c r="H28"/>
  <c r="H29"/>
  <c r="H30"/>
  <c r="G28"/>
  <c r="G29"/>
  <c r="G27"/>
  <c r="G14"/>
  <c r="G13"/>
  <c r="B35" i="7"/>
  <c r="E39" i="4"/>
  <c r="C34"/>
  <c r="C39"/>
  <c r="G11" i="3"/>
  <c r="G12"/>
  <c r="G15"/>
  <c r="G16"/>
  <c r="G18"/>
  <c r="G21"/>
  <c r="G22"/>
  <c r="H11"/>
  <c r="H12"/>
  <c r="H13"/>
  <c r="H14"/>
  <c r="H15"/>
  <c r="H16"/>
  <c r="H18"/>
  <c r="G10"/>
  <c r="C63"/>
  <c r="E94"/>
  <c r="E101"/>
  <c r="E10" i="4"/>
  <c r="D34"/>
  <c r="D63" i="3"/>
  <c r="D14" i="2"/>
  <c r="D49"/>
  <c r="C49"/>
  <c r="C29"/>
  <c r="D15"/>
  <c r="F29"/>
  <c r="F40"/>
  <c r="D29"/>
  <c r="D40"/>
  <c r="F86" i="3"/>
  <c r="H63"/>
  <c r="G63"/>
  <c r="F80"/>
  <c r="H140" i="2"/>
  <c r="G140"/>
  <c r="H80" i="3"/>
  <c r="F46" i="2"/>
  <c r="E63"/>
  <c r="E22" i="4"/>
  <c r="E73" i="2"/>
  <c r="D29" i="7"/>
  <c r="B29"/>
  <c r="D28"/>
  <c r="B28"/>
  <c r="D27"/>
  <c r="D24"/>
  <c r="B27"/>
  <c r="B24"/>
  <c r="E24"/>
  <c r="F24"/>
  <c r="F28"/>
  <c r="E28"/>
  <c r="F29"/>
  <c r="E29"/>
  <c r="H87" i="3"/>
  <c r="J48" i="8"/>
  <c r="K48"/>
  <c r="L48"/>
  <c r="I48"/>
  <c r="T73"/>
  <c r="U73"/>
  <c r="V73"/>
  <c r="S73"/>
  <c r="C35" i="7"/>
  <c r="E35"/>
  <c r="E48" i="6"/>
  <c r="D48"/>
  <c r="E41"/>
  <c r="D41"/>
  <c r="D39"/>
  <c r="G8"/>
  <c r="D103" i="2"/>
  <c r="H98"/>
  <c r="G98"/>
  <c r="F46" i="6"/>
  <c r="G11"/>
  <c r="G80" i="5"/>
  <c r="H80"/>
  <c r="G46" i="2"/>
  <c r="H46"/>
  <c r="G80" i="3"/>
  <c r="C40" i="2"/>
  <c r="C108"/>
  <c r="H105"/>
  <c r="G105"/>
  <c r="C35" i="3"/>
  <c r="D10" i="5"/>
  <c r="D9"/>
  <c r="D40"/>
  <c r="F9"/>
  <c r="F40"/>
  <c r="D79"/>
  <c r="D92" i="2"/>
  <c r="D94" i="3"/>
  <c r="D101"/>
  <c r="E26" i="6"/>
  <c r="D39" i="4"/>
  <c r="D20" i="3"/>
  <c r="K73" i="8"/>
  <c r="C115" i="2"/>
  <c r="F41" i="6"/>
  <c r="C114" i="2"/>
  <c r="G87" i="3"/>
  <c r="D115" i="2"/>
  <c r="G48" i="6"/>
  <c r="G39"/>
  <c r="G41"/>
  <c r="E34" i="4"/>
  <c r="E23" i="3"/>
  <c r="F44" i="6"/>
  <c r="E83" i="3"/>
  <c r="E20"/>
  <c r="H20"/>
  <c r="E129" i="2"/>
  <c r="B32" i="7"/>
  <c r="B31"/>
  <c r="C149" i="2"/>
  <c r="C148"/>
  <c r="C142"/>
  <c r="C141"/>
  <c r="C103"/>
  <c r="D81" i="5"/>
  <c r="D80"/>
  <c r="C32"/>
  <c r="C37"/>
  <c r="C39"/>
  <c r="C10"/>
  <c r="C9"/>
  <c r="C40"/>
  <c r="D36"/>
  <c r="C36"/>
  <c r="D37"/>
  <c r="D38"/>
  <c r="C38"/>
  <c r="D39"/>
  <c r="D35"/>
  <c r="C35"/>
  <c r="D30"/>
  <c r="D31"/>
  <c r="C31"/>
  <c r="D32"/>
  <c r="D26"/>
  <c r="C26"/>
  <c r="D27"/>
  <c r="C27"/>
  <c r="D25"/>
  <c r="C25"/>
  <c r="D24"/>
  <c r="C24"/>
  <c r="F17"/>
  <c r="F18"/>
  <c r="F19"/>
  <c r="F16"/>
  <c r="F12"/>
  <c r="F13"/>
  <c r="F11"/>
  <c r="E12"/>
  <c r="E13"/>
  <c r="E15"/>
  <c r="E16"/>
  <c r="D16"/>
  <c r="C16"/>
  <c r="E17"/>
  <c r="D17"/>
  <c r="C17"/>
  <c r="E18"/>
  <c r="D18"/>
  <c r="C18"/>
  <c r="E19"/>
  <c r="D19"/>
  <c r="C19"/>
  <c r="E11"/>
  <c r="D15"/>
  <c r="C15"/>
  <c r="C14" i="4"/>
  <c r="C16"/>
  <c r="C18"/>
  <c r="C20"/>
  <c r="C12"/>
  <c r="D26"/>
  <c r="D27"/>
  <c r="C27"/>
  <c r="D28"/>
  <c r="D29"/>
  <c r="D30"/>
  <c r="D31"/>
  <c r="D32"/>
  <c r="D36"/>
  <c r="D37"/>
  <c r="D38"/>
  <c r="D40"/>
  <c r="D41"/>
  <c r="D43"/>
  <c r="D44"/>
  <c r="C44"/>
  <c r="D45"/>
  <c r="D46"/>
  <c r="D12"/>
  <c r="D13"/>
  <c r="C13"/>
  <c r="D14"/>
  <c r="D15"/>
  <c r="C15"/>
  <c r="D16"/>
  <c r="D17"/>
  <c r="C17"/>
  <c r="D18"/>
  <c r="D19"/>
  <c r="C19"/>
  <c r="D20"/>
  <c r="D21"/>
  <c r="C21"/>
  <c r="C82" i="3"/>
  <c r="C44"/>
  <c r="C42"/>
  <c r="C41"/>
  <c r="C39"/>
  <c r="C38"/>
  <c r="C37"/>
  <c r="C34"/>
  <c r="C36"/>
  <c r="C33"/>
  <c r="C32"/>
  <c r="C31"/>
  <c r="C26"/>
  <c r="C24"/>
  <c r="C23"/>
  <c r="D88"/>
  <c r="C88"/>
  <c r="D89"/>
  <c r="C89"/>
  <c r="D90"/>
  <c r="C90"/>
  <c r="D91"/>
  <c r="C91"/>
  <c r="D44"/>
  <c r="D45"/>
  <c r="C45"/>
  <c r="D46"/>
  <c r="C46"/>
  <c r="D47"/>
  <c r="C47"/>
  <c r="D48"/>
  <c r="C48"/>
  <c r="D49"/>
  <c r="C49"/>
  <c r="D50"/>
  <c r="C50"/>
  <c r="D51"/>
  <c r="C51"/>
  <c r="D52"/>
  <c r="D56"/>
  <c r="C56"/>
  <c r="D57"/>
  <c r="C57"/>
  <c r="D58"/>
  <c r="C58"/>
  <c r="D59"/>
  <c r="C59"/>
  <c r="D60"/>
  <c r="C60"/>
  <c r="D61"/>
  <c r="C61"/>
  <c r="D62"/>
  <c r="C62"/>
  <c r="D64"/>
  <c r="D65"/>
  <c r="C65"/>
  <c r="D66"/>
  <c r="C66"/>
  <c r="D67"/>
  <c r="C67"/>
  <c r="D68"/>
  <c r="C68"/>
  <c r="D69"/>
  <c r="C69"/>
  <c r="D70"/>
  <c r="C70"/>
  <c r="C71"/>
  <c r="D72"/>
  <c r="C72"/>
  <c r="D76"/>
  <c r="D77"/>
  <c r="D78"/>
  <c r="C78"/>
  <c r="D81"/>
  <c r="D84"/>
  <c r="D124" i="2"/>
  <c r="D99"/>
  <c r="C99"/>
  <c r="D102"/>
  <c r="C102"/>
  <c r="D104"/>
  <c r="C104"/>
  <c r="D106"/>
  <c r="C106"/>
  <c r="D107"/>
  <c r="C107"/>
  <c r="D109"/>
  <c r="C109"/>
  <c r="D91"/>
  <c r="D93"/>
  <c r="D94"/>
  <c r="D95"/>
  <c r="D78"/>
  <c r="C78"/>
  <c r="D79"/>
  <c r="C79"/>
  <c r="D80"/>
  <c r="C80"/>
  <c r="D81"/>
  <c r="C81"/>
  <c r="D82"/>
  <c r="C82"/>
  <c r="D86"/>
  <c r="D64"/>
  <c r="C64"/>
  <c r="D65"/>
  <c r="C65"/>
  <c r="D66"/>
  <c r="C66"/>
  <c r="D67"/>
  <c r="C67"/>
  <c r="D68"/>
  <c r="C68"/>
  <c r="D69"/>
  <c r="C69"/>
  <c r="D70"/>
  <c r="C70"/>
  <c r="D71"/>
  <c r="C71"/>
  <c r="D72"/>
  <c r="C72"/>
  <c r="D18"/>
  <c r="C18"/>
  <c r="D19"/>
  <c r="C19"/>
  <c r="D21"/>
  <c r="C21"/>
  <c r="D22"/>
  <c r="C22"/>
  <c r="D23"/>
  <c r="C23"/>
  <c r="D24"/>
  <c r="C24"/>
  <c r="D25"/>
  <c r="C25"/>
  <c r="D26"/>
  <c r="C26"/>
  <c r="D27"/>
  <c r="C27"/>
  <c r="D28"/>
  <c r="C28"/>
  <c r="D31"/>
  <c r="C31"/>
  <c r="D32"/>
  <c r="C32"/>
  <c r="D33"/>
  <c r="C33"/>
  <c r="D34"/>
  <c r="C34"/>
  <c r="D35"/>
  <c r="C35"/>
  <c r="D36"/>
  <c r="C36"/>
  <c r="D37"/>
  <c r="C37"/>
  <c r="D38"/>
  <c r="C38"/>
  <c r="D39"/>
  <c r="C39"/>
  <c r="D42"/>
  <c r="C42"/>
  <c r="D43"/>
  <c r="C43"/>
  <c r="D44"/>
  <c r="C44"/>
  <c r="D47"/>
  <c r="D50"/>
  <c r="D51"/>
  <c r="E30" i="7"/>
  <c r="F30"/>
  <c r="F34"/>
  <c r="F37"/>
  <c r="F38"/>
  <c r="F27"/>
  <c r="E27"/>
  <c r="F21"/>
  <c r="E21"/>
  <c r="E16"/>
  <c r="F16"/>
  <c r="E17"/>
  <c r="F17"/>
  <c r="F15"/>
  <c r="E15"/>
  <c r="F12"/>
  <c r="E12"/>
  <c r="F126" i="2"/>
  <c r="H10" i="5"/>
  <c r="G82" i="3"/>
  <c r="H43"/>
  <c r="H10"/>
  <c r="D24" i="4"/>
  <c r="D77" i="2"/>
  <c r="D75"/>
  <c r="D88"/>
  <c r="C82" i="5"/>
  <c r="C96" i="2"/>
  <c r="C79" i="5"/>
  <c r="C92" i="2"/>
  <c r="H83" i="3"/>
  <c r="G83"/>
  <c r="D90" i="2"/>
  <c r="D82" i="5"/>
  <c r="D96" i="2"/>
  <c r="F79" i="5"/>
  <c r="F82"/>
  <c r="F96" i="2"/>
  <c r="F92"/>
  <c r="E46" i="6"/>
  <c r="G46"/>
  <c r="F39"/>
  <c r="F48"/>
  <c r="C83" i="2"/>
  <c r="E7" i="8"/>
  <c r="E47" i="4"/>
  <c r="C126" i="2"/>
  <c r="C94" i="3"/>
  <c r="C52" i="2"/>
  <c r="C59"/>
  <c r="C83" i="3"/>
  <c r="C20"/>
  <c r="H90" i="2"/>
  <c r="H152"/>
  <c r="H151"/>
  <c r="H147"/>
  <c r="G90"/>
  <c r="E9" i="5"/>
  <c r="F94" i="3"/>
  <c r="H82"/>
  <c r="H9" i="5"/>
  <c r="B7" i="8"/>
  <c r="B11"/>
  <c r="E11"/>
  <c r="K7"/>
  <c r="G94" i="3"/>
  <c r="F101"/>
  <c r="D86"/>
  <c r="D92"/>
  <c r="E28" i="6"/>
  <c r="D74" i="3"/>
  <c r="G20"/>
  <c r="E40" i="5"/>
  <c r="K11" i="8"/>
  <c r="H7"/>
  <c r="H11"/>
  <c r="H94" i="3"/>
  <c r="F39" i="4"/>
  <c r="G42"/>
  <c r="H33"/>
  <c r="G33"/>
  <c r="G35"/>
  <c r="H35"/>
  <c r="F34"/>
  <c r="G9" i="5"/>
  <c r="E40" i="2"/>
  <c r="G40"/>
  <c r="C101" i="3"/>
  <c r="C74"/>
  <c r="C79"/>
  <c r="C10" i="4"/>
  <c r="E82" i="5"/>
  <c r="E79"/>
  <c r="C63" i="2"/>
  <c r="C22" i="4"/>
  <c r="C73" i="2"/>
  <c r="D80" i="3"/>
  <c r="D46" i="2"/>
  <c r="D79" i="3"/>
  <c r="F47" i="4"/>
  <c r="C47"/>
  <c r="C88" i="2"/>
  <c r="G40" i="5"/>
  <c r="H40"/>
  <c r="G29" i="2"/>
  <c r="H29"/>
  <c r="H87"/>
  <c r="H42" i="4"/>
  <c r="D47"/>
  <c r="E96" i="2"/>
  <c r="H39" i="4"/>
  <c r="G39"/>
  <c r="G87" i="2"/>
  <c r="G34" i="4"/>
  <c r="H34"/>
  <c r="H24"/>
  <c r="G24"/>
  <c r="H34" i="5"/>
  <c r="C86" i="3"/>
  <c r="C92"/>
  <c r="G101"/>
  <c r="H101"/>
  <c r="C45" i="2"/>
  <c r="F22" i="4"/>
  <c r="D10"/>
  <c r="D63" i="2"/>
  <c r="E92"/>
  <c r="H79" i="5"/>
  <c r="G79"/>
  <c r="F73" i="2"/>
  <c r="G22" i="4"/>
  <c r="H22"/>
  <c r="G79" i="3"/>
  <c r="H79"/>
  <c r="G86"/>
  <c r="H86"/>
  <c r="D28" i="6"/>
  <c r="F28"/>
  <c r="F37"/>
  <c r="D34"/>
  <c r="D30"/>
  <c r="D32"/>
  <c r="C113" i="2"/>
  <c r="H20" i="5"/>
  <c r="H40" i="2"/>
  <c r="F26" i="6"/>
  <c r="G47" i="4"/>
  <c r="H47"/>
  <c r="H28" i="5"/>
  <c r="G146" i="2"/>
  <c r="G82" i="5"/>
  <c r="H82"/>
  <c r="F45" i="2"/>
  <c r="F92" i="3"/>
  <c r="F30" i="2"/>
  <c r="G73"/>
  <c r="H73"/>
  <c r="G92" i="3"/>
  <c r="H92"/>
  <c r="H92" i="2"/>
  <c r="G45"/>
  <c r="H45"/>
  <c r="F32" i="6"/>
  <c r="H96" i="2"/>
  <c r="G96"/>
  <c r="G88"/>
  <c r="H88"/>
  <c r="C112"/>
  <c r="F30" i="6"/>
  <c r="C111" i="2"/>
  <c r="F34" i="6"/>
  <c r="G92" i="2"/>
  <c r="G63"/>
  <c r="H63"/>
  <c r="H30"/>
  <c r="G30"/>
  <c r="E30" i="6"/>
  <c r="E32"/>
  <c r="G26"/>
  <c r="D112" i="2"/>
  <c r="G30" i="6"/>
  <c r="G34"/>
  <c r="G37"/>
  <c r="G28"/>
  <c r="D113" i="2"/>
  <c r="G32" i="6"/>
  <c r="D22" i="4"/>
  <c r="D73" i="2"/>
  <c r="H10" i="4"/>
  <c r="G10"/>
  <c r="D20" i="2"/>
  <c r="F25" i="3"/>
  <c r="F20" i="2"/>
  <c r="F33" i="7"/>
  <c r="E33"/>
  <c r="G150" i="2"/>
  <c r="H150"/>
  <c r="F35" i="7"/>
</calcChain>
</file>

<file path=xl/sharedStrings.xml><?xml version="1.0" encoding="utf-8"?>
<sst xmlns="http://schemas.openxmlformats.org/spreadsheetml/2006/main" count="2275" uniqueCount="523">
  <si>
    <t>ЗВІТ</t>
  </si>
  <si>
    <t>про виконання фінансового плану</t>
  </si>
  <si>
    <t>(квартал, рік)</t>
  </si>
  <si>
    <t>Основні фінансові показники</t>
  </si>
  <si>
    <t>Найменування показника</t>
  </si>
  <si>
    <t>Код рядка</t>
  </si>
  <si>
    <t>Звітний період (рік)</t>
  </si>
  <si>
    <t>поточний рік</t>
  </si>
  <si>
    <t>план</t>
  </si>
  <si>
    <t>факт</t>
  </si>
  <si>
    <t>відхилення, +/-</t>
  </si>
  <si>
    <t>виконання, %</t>
  </si>
  <si>
    <t>I. Формування фінансових результатів</t>
  </si>
  <si>
    <t>Чистий дохід від реалізації продукції (товарів, робіт, послуг)</t>
  </si>
  <si>
    <t>-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</si>
  <si>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</si>
  <si>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</si>
  <si>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</si>
  <si>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</si>
  <si>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( )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</si>
  <si>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</si>
  <si>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</si>
  <si>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</si>
  <si>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</si>
  <si>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</si>
  <si>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</si>
  <si>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</si>
  <si>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</si>
  <si>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</si>
  <si>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</si>
  <si>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</si>
  <si>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</si>
  <si>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</si>
  <si>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</si>
  <si>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</si>
  <si>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</si>
  <si>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</si>
  <si>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</si>
  <si>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</si>
  <si>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</si>
  <si>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</si>
  <si>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</si>
  <si>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</si>
  <si>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</si>
  <si>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</si>
  <si>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</si>
  <si>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</si>
  <si>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</si>
  <si>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</si>
  <si>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</si>
  <si>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</si>
  <si>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 xml:space="preserve"> 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</si>
  <si>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</si>
  <si>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</si>
  <si>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</si>
  <si>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</si>
  <si>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</si>
  <si>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</si>
  <si>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</si>
  <si>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</si>
  <si>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II.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</si>
  <si>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</si>
  <si>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</si>
  <si>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</si>
  <si>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</si>
  <si>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</si>
  <si>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</si>
  <si>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</si>
  <si>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</si>
  <si>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</si>
  <si>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</si>
  <si>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</si>
  <si>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</si>
  <si>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</si>
  <si>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>Сплата податків, зборів та інших обов'язкових платежів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</si>
  <si>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</si>
  <si>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</si>
  <si>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</si>
  <si>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</si>
  <si>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</si>
  <si>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</si>
  <si>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</si>
  <si>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</si>
  <si>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</si>
  <si>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</t>
  </si>
  <si>
    <t>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</si>
  <si>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</si>
  <si>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</t>
  </si>
  <si>
    <t>Усього виплат на користь держави</t>
  </si>
  <si>
    <t>III.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</si>
  <si>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</si>
  <si>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</si>
  <si>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</si>
  <si>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 xml:space="preserve">Чистий рух коштів від інвестиційної діяльності 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</si>
  <si>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</si>
  <si>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</si>
  <si>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</si>
  <si>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IV. Капітальні інвестиції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</si>
  <si>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</si>
  <si>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</si>
  <si>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</si>
  <si>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</si>
  <si>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</si>
  <si>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</si>
  <si>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</si>
  <si>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</si>
  <si>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</si>
  <si>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</si>
  <si>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</si>
  <si>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</si>
  <si>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</si>
  <si>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</si>
  <si>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</si>
  <si>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</si>
  <si>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</si>
  <si>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</si>
  <si>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</si>
  <si>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</si>
  <si>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</si>
  <si>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</si>
  <si>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</si>
  <si>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</si>
  <si>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</si>
  <si>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</si>
  <si>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</si>
  <si>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</si>
  <si>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</si>
  <si>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</si>
  <si>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</si>
  <si>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</si>
  <si>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</si>
  <si>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</si>
  <si>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</si>
  <si>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</si>
  <si>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</si>
  <si>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</si>
  <si>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</si>
  <si>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</si>
  <si>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</si>
  <si>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</si>
  <si>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</si>
  <si>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2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договорами),</t>
    </r>
    <r>
      <rPr>
        <b/>
        <sz val="12"/>
        <color indexed="8"/>
        <rFont val="Times New Roman"/>
        <family val="1"/>
        <charset val="204"/>
      </rPr>
      <t xml:space="preserve"> у тому числі:</t>
    </r>
  </si>
  <si>
    <t>члени наглядової ради</t>
  </si>
  <si>
    <t>члени правління</t>
  </si>
  <si>
    <t>керівник</t>
  </si>
  <si>
    <t>адміністративно-управлінський персонал</t>
  </si>
  <si>
    <t>працівники</t>
  </si>
  <si>
    <t>Середньомісячні витрати на оплату праці одного працівника (гривень), усього, у тому числі:</t>
  </si>
  <si>
    <t>член наглядової ради</t>
  </si>
  <si>
    <t>член правління</t>
  </si>
  <si>
    <t>адміністративно-управлінський працівник</t>
  </si>
  <si>
    <t>працівник</t>
  </si>
  <si>
    <t>(підпис)</t>
  </si>
  <si>
    <t>(ініціали, прізвище)</t>
  </si>
  <si>
    <t>Таблиця 1</t>
  </si>
  <si>
    <t>Доходи і витрати (деталізація)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</si>
  <si>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</si>
  <si>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</si>
  <si>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</si>
  <si>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об'єкта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</si>
  <si>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</si>
  <si>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Валовий прибуток (збиток)</t>
  </si>
  <si>
    <t>витрати на службові відрядження</t>
  </si>
  <si>
    <t>витрати на зв'язок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</si>
  <si>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</si>
  <si>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</si>
  <si>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</si>
  <si>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</si>
  <si>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</si>
  <si>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</si>
  <si>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</si>
  <si>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</si>
  <si>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</si>
  <si>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</si>
  <si>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</si>
  <si>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</si>
  <si>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у тому числі:</t>
  </si>
  <si>
    <t>витрати на поліпшення основних фондів</t>
  </si>
  <si>
    <t>1050/1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</si>
  <si>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</si>
  <si>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</si>
  <si>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</si>
  <si>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</si>
  <si>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</si>
  <si>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</si>
  <si>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(   )</t>
  </si>
  <si>
    <t>Інші операційні доходи, усього, у тому числі:</t>
  </si>
  <si>
    <t>нетипові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</si>
  <si>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</si>
  <si>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</si>
  <si>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</si>
  <si>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</si>
  <si>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</si>
  <si>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</si>
  <si>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</si>
  <si>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</si>
  <si>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</si>
  <si>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</si>
  <si>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 (розшифрувати)</t>
  </si>
  <si>
    <t>Чистий фінансовий результат, у тому числі:</t>
  </si>
  <si>
    <t xml:space="preserve">прибуток 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</si>
  <si>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</si>
  <si>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</si>
  <si>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</si>
  <si>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</si>
  <si>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</si>
  <si>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</si>
  <si>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</si>
  <si>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</si>
  <si>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Таблиця 2</t>
  </si>
  <si>
    <t>у тому числі за основними видами діяльності за КВЕД</t>
  </si>
  <si>
    <t>Інші фонди (розшифрувати)</t>
  </si>
  <si>
    <t>Інші цілі (розшифрувати)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</si>
  <si>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</si>
  <si>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</si>
  <si>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</si>
  <si>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</si>
  <si>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</si>
  <si>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</si>
  <si>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</si>
  <si>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</si>
  <si>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</si>
  <si>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</si>
  <si>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</si>
  <si>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Таблиця 3</t>
  </si>
  <si>
    <t>III. Рух грошових коштів (за прямим методом)</t>
  </si>
  <si>
    <t>I. 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</si>
  <si>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</si>
  <si>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</si>
  <si>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</si>
  <si>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</si>
  <si>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</si>
  <si>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</si>
  <si>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</si>
  <si>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</si>
  <si>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</si>
  <si>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</si>
  <si>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</si>
  <si>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</si>
  <si>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</si>
  <si>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</si>
  <si>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</si>
  <si>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Зобов'язання з податків, зборів та інших обов'язкових платежів, у тому числі:</t>
  </si>
  <si>
    <t>податок на додану вартість</t>
  </si>
  <si>
    <t>рентна плата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</si>
  <si>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</si>
  <si>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</si>
  <si>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</si>
  <si>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</si>
  <si>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</si>
  <si>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</si>
  <si>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</si>
  <si>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</si>
  <si>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</si>
  <si>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</si>
  <si>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</si>
  <si>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</si>
  <si>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</si>
  <si>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</si>
  <si>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</si>
  <si>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</si>
  <si>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</si>
  <si>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</si>
  <si>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</si>
  <si>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</si>
  <si>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</si>
  <si>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</si>
  <si>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</si>
  <si>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Виплати за деривативами</t>
  </si>
  <si>
    <t>III. 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</si>
  <si>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</si>
  <si>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</si>
  <si>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</si>
  <si>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</si>
  <si>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</si>
  <si>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</si>
  <si>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</si>
  <si>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</si>
  <si>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</si>
  <si>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 xml:space="preserve">Чистий рух коштів від фінансової діяльності </t>
  </si>
  <si>
    <t>Чистий рух грошових коштів за звітний період</t>
  </si>
  <si>
    <t>Таблиця 4</t>
  </si>
  <si>
    <t xml:space="preserve">Код рядка </t>
  </si>
  <si>
    <t xml:space="preserve">план </t>
  </si>
  <si>
    <t>Капітальні інвестиції, усього,</t>
  </si>
  <si>
    <t>у тому числі:</t>
  </si>
  <si>
    <t xml:space="preserve">- </t>
  </si>
  <si>
    <t>Таблиця 5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</si>
  <si>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</si>
  <si>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</si>
  <si>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</si>
  <si>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</t>
  </si>
  <si>
    <t>(валовий прибуток, рядок 1020 / чистий дохід від реалізації продукції (товарів, робіт, послуг), рядок 1000) х 100, %</t>
  </si>
  <si>
    <t>Збільшення</t>
  </si>
  <si>
    <t>(EBITDA, рядок 1310 / чистий дохід від реалізації продукції (товарів, робіт, послуг), рядок 1000) х 100, %</t>
  </si>
  <si>
    <t>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</si>
  <si>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</si>
  <si>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(чистий фінансовий результат, рядок 1200 / власний капітал, рядок 6080) х 100, %</t>
  </si>
  <si>
    <t>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</si>
  <si>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</si>
  <si>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</si>
  <si>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</t>
  </si>
  <si>
    <t>(довгострокові зобов'язання, рядок 6030 + поточні зобов'язання, рядок 6040) / EBITDA, рядок 1310</t>
  </si>
  <si>
    <t>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</si>
  <si>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</si>
  <si>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</si>
  <si>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</t>
  </si>
  <si>
    <t>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</si>
  <si>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Нормативним значенням для цього показника є &gt; 1 - 1,5</t>
  </si>
  <si>
    <t>Аналіз капітальних інвестицій</t>
  </si>
  <si>
    <t>Коефіцієнт відношення капітальних інвестицій до амортизації</t>
  </si>
  <si>
    <t>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</si>
  <si>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</t>
  </si>
  <si>
    <t>(капітальні інвестиції, рядок 4000 / чистий дохід від реалізації продукції (товарів, робіт, послуг), рядок 1000)</t>
  </si>
  <si>
    <t>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</si>
  <si>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</si>
  <si>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</si>
  <si>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 / обмежувальні коефіцієнти</t>
  </si>
  <si>
    <t>Інші коефіцієнти / 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</si>
  <si>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Інформація</t>
  </si>
  <si>
    <t>(найменування підприємства)</t>
  </si>
  <si>
    <t>1. Дані про підприємство, персонал та витрати на оплату праці*</t>
  </si>
  <si>
    <t>Загальна інформація про підприємство (резюме)</t>
  </si>
  <si>
    <t>План звітного періоду</t>
  </si>
  <si>
    <t>Факт звітного періоду</t>
  </si>
  <si>
    <t>Відхилення, +/- (факт звітного періоду / план звітного періоду)</t>
  </si>
  <si>
    <t>Виконання, % (факт звітного періоду / план звітного періоду)</t>
  </si>
  <si>
    <r>
      <t xml:space="preserve">Середня кількість працівників </t>
    </r>
    <r>
      <rPr>
        <sz val="10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0"/>
        <color indexed="8"/>
        <rFont val="Times New Roman"/>
        <family val="1"/>
        <charset val="204"/>
      </rPr>
      <t>, у тому числі:</t>
    </r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</si>
  <si>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</si>
  <si>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</si>
  <si>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працівника, грн, усього, у тому числі:</t>
  </si>
  <si>
    <t xml:space="preserve">керівник, усього, у тому числі: </t>
  </si>
  <si>
    <t>посадовий оклад</t>
  </si>
  <si>
    <t>преміювання</t>
  </si>
  <si>
    <t xml:space="preserve">інші виплати, передбачені законодавством </t>
  </si>
  <si>
    <t>__________</t>
  </si>
  <si>
    <r>
      <t xml:space="preserve">* </t>
    </r>
    <r>
      <rPr>
        <sz val="10"/>
        <color indexed="8"/>
        <rFont val="Times New Roman"/>
        <family val="1"/>
        <charset val="204"/>
      </rPr>
      <t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  </r>
  </si>
  <si>
    <t>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</si>
  <si>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</si>
  <si>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</si>
  <si>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</si>
  <si>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>3. Інформація про бізнес підприємства (код рядка 1000 фінансового плану)</t>
  </si>
  <si>
    <t>Найменування видів діяльності за КВЕД</t>
  </si>
  <si>
    <t>План</t>
  </si>
  <si>
    <t>Факт</t>
  </si>
  <si>
    <t>Відхилення, +/-</t>
  </si>
  <si>
    <t>Виконання, %</t>
  </si>
  <si>
    <t>чистий дохід від реалізації продукції (товарів, робіт, послуг), тис. грн</t>
  </si>
  <si>
    <t>кількість продукції / наданих послуг, одиниця виміру</t>
  </si>
  <si>
    <t>ціна одиниці (вартість продукції / наданих послуг), грн</t>
  </si>
  <si>
    <t xml:space="preserve">чистий дохід від реалізації продукції (товарів, робіт, послуг) </t>
  </si>
  <si>
    <t xml:space="preserve">кількість продукції / наданих послуг </t>
  </si>
  <si>
    <t>зміна ціни одиниці (вартості продукції / наданих послуг)</t>
  </si>
  <si>
    <t>4. Діючі фінансові зобов'язання підприємства</t>
  </si>
  <si>
    <t>Найменування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</si>
  <si>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</si>
  <si>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</si>
  <si>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</si>
  <si>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</si>
  <si>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</si>
  <si>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</si>
  <si>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r>
      <t>x</t>
    </r>
    <r>
      <rPr>
        <sz val="10"/>
        <color indexed="8"/>
        <rFont val="Times New Roman"/>
        <family val="1"/>
        <charset val="204"/>
      </rPr>
      <t xml:space="preserve"> </t>
    </r>
  </si>
  <si>
    <t>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</si>
  <si>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</si>
  <si>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</si>
  <si>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</si>
  <si>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</si>
  <si>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</si>
  <si>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 xml:space="preserve">Довгострокові зобов'язання, усього </t>
  </si>
  <si>
    <t>Короткострокові зобов'язання, усього</t>
  </si>
  <si>
    <r>
      <t>у тому числі:</t>
    </r>
    <r>
      <rPr>
        <i/>
        <sz val="10"/>
        <color indexed="8"/>
        <rFont val="Times New Roman"/>
        <family val="1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</si>
  <si>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</si>
  <si>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1031)</t>
  </si>
  <si>
    <t>№</t>
  </si>
  <si>
    <t>з/п</t>
  </si>
  <si>
    <t>Марка</t>
  </si>
  <si>
    <t>Рік придбання</t>
  </si>
  <si>
    <t>Мета використання</t>
  </si>
  <si>
    <t>Витрати, усього</t>
  </si>
  <si>
    <t>(факт звітного періоду / план звітного періоду)</t>
  </si>
  <si>
    <t>факт відповідного періоду минулого року</t>
  </si>
  <si>
    <t>план звітного періоду</t>
  </si>
  <si>
    <t>факт звітного періоду</t>
  </si>
  <si>
    <t>7. Витрати на оренду службових автомобілів (у складі адміністративних витрат, рядок 1032)</t>
  </si>
  <si>
    <t>Договір</t>
  </si>
  <si>
    <t>Дата початку оренди</t>
  </si>
  <si>
    <t>(факт звітного періоду /</t>
  </si>
  <si>
    <t>план звітного періоду)</t>
  </si>
  <si>
    <t>8. Джерела капітальних інвестицій</t>
  </si>
  <si>
    <t>тис. грн (без ПДВ)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</si>
  <si>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</si>
  <si>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</si>
  <si>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</si>
  <si>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</si>
  <si>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</si>
  <si>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</si>
  <si>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</si>
  <si>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 xml:space="preserve">Найменування об'єкта </t>
  </si>
  <si>
    <t>Рік початку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</si>
  <si>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</si>
  <si>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</si>
  <si>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</si>
  <si>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</si>
  <si>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Документ, яким затверджений титул будови, 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</si>
  <si>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</si>
  <si>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</si>
  <si>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</si>
  <si>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кредитні кошти</t>
  </si>
  <si>
    <t>інші джерела (зазначити джерело)</t>
  </si>
  <si>
    <r>
      <t>{Додаток 3 в редакції Наказів Міністерства економічного розвитку і торгівлі № 1394 від 03.11.2015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sz val="12"/>
        <rFont val="Times New Roman"/>
        <family val="1"/>
        <charset val="204"/>
      </rPr>
      <t>№ 1070 від 31.07.2018}</t>
    </r>
  </si>
  <si>
    <t>Н.В.Котик</t>
  </si>
  <si>
    <t xml:space="preserve">        (посада)</t>
  </si>
  <si>
    <t>інші адміністративні витрати (розшифрувати) розрахунково-касове обслуговування</t>
  </si>
  <si>
    <t>Інші витрати (розшифрувати)медичні послуги</t>
  </si>
  <si>
    <t>інші зобов'язання з податків і зборів (військовий збір)</t>
  </si>
  <si>
    <t>інші податки та збори ( військовий збір)</t>
  </si>
  <si>
    <t xml:space="preserve">Інші надходження (расшифрувати) </t>
  </si>
  <si>
    <t>КП "Лисичанський міський землевпорядний центр"</t>
  </si>
  <si>
    <t>Додаток 3</t>
  </si>
  <si>
    <t>до Порядку складання, затвердження та контролю виконання фінансового плану суб'єкта господарювання державного сектору економіки</t>
  </si>
  <si>
    <t>(пункт 11)</t>
  </si>
  <si>
    <t>Рік</t>
  </si>
  <si>
    <r>
      <t xml:space="preserve">Підприємство </t>
    </r>
    <r>
      <rPr>
        <b/>
        <sz val="12"/>
        <color indexed="8"/>
        <rFont val="Times New Roman"/>
        <family val="1"/>
        <charset val="204"/>
      </rPr>
      <t>КП «Лисичанський міський землевпорядний центр»</t>
    </r>
  </si>
  <si>
    <t>за ЄДРПОУ</t>
  </si>
  <si>
    <r>
      <t xml:space="preserve">Організаційно-правова форма  </t>
    </r>
    <r>
      <rPr>
        <b/>
        <sz val="12"/>
        <color indexed="8"/>
        <rFont val="Times New Roman"/>
        <family val="1"/>
        <charset val="204"/>
      </rPr>
      <t>Комунальне підприємство</t>
    </r>
  </si>
  <si>
    <t>за КОПФГ</t>
  </si>
  <si>
    <t>Територія Луганськ область, м. Лисичанськ</t>
  </si>
  <si>
    <t>за КОАТУУ</t>
  </si>
  <si>
    <t>Суб'єкт управління       Лисичанська міська рада</t>
  </si>
  <si>
    <t>за СПОДУ</t>
  </si>
  <si>
    <t>Галузь</t>
  </si>
  <si>
    <t>за ЗКГНГ</t>
  </si>
  <si>
    <t>Вид економічної діяльності  Діяльність у сфері інжинірингу, геології та геодезії, надання послуг технічного консультування у цих сферах</t>
  </si>
  <si>
    <t>за КВЕД</t>
  </si>
  <si>
    <t xml:space="preserve">71.12 </t>
  </si>
  <si>
    <r>
      <t>Одиниця виміру, тис</t>
    </r>
    <r>
      <rPr>
        <sz val="10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грн                                                                                        Стандарти звітності П(с)БОУ</t>
    </r>
  </si>
  <si>
    <t xml:space="preserve"> х</t>
  </si>
  <si>
    <t>Форма власності   Комунальна                                                                               Стандарти звітності МСФЗ</t>
  </si>
  <si>
    <t>Місцезнаходження: 93100, Луганська обл., м. Лисичанськ, вул. Штейгерська, буд. 31</t>
  </si>
  <si>
    <t>Телефон (06451)7-25-70</t>
  </si>
  <si>
    <t>Прізвище та ініціали керівника                              Котик Наталія Василівна</t>
  </si>
  <si>
    <t>Таблиця 6</t>
  </si>
  <si>
    <t>Факт наростаючим підсумком з початку року</t>
  </si>
  <si>
    <t>минулий рік</t>
  </si>
  <si>
    <t>Звітний період (квартал, рік)</t>
  </si>
  <si>
    <t>Факт відповідного періоду минулого року</t>
  </si>
  <si>
    <t>х</t>
  </si>
  <si>
    <t>(4,7)</t>
  </si>
  <si>
    <t>(0,9)</t>
  </si>
  <si>
    <t>(1,0)</t>
  </si>
  <si>
    <t>(2,0)</t>
  </si>
  <si>
    <t>(2,3)</t>
  </si>
  <si>
    <t>(3,0)</t>
  </si>
  <si>
    <t>(1,3)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</si>
  <si>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</si>
  <si>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t>(11,2)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</si>
  <si>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</si>
  <si>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</t>
    </r>
    <r>
      <rPr>
        <b/>
        <u/>
        <sz val="10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</si>
  <si>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</si>
  <si>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</si>
  <si>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t>Ваз 2107</t>
  </si>
  <si>
    <t>Виконання кадастрової зйомки</t>
  </si>
  <si>
    <t>(6,0)</t>
  </si>
  <si>
    <t>(1,5)</t>
  </si>
  <si>
    <t>(2,9)</t>
  </si>
  <si>
    <t>(5,0)</t>
  </si>
  <si>
    <t>(7,5)</t>
  </si>
  <si>
    <t>(128,4)</t>
  </si>
  <si>
    <t>(28,2)</t>
  </si>
  <si>
    <t>(2,5)</t>
  </si>
  <si>
    <t>(79,5)</t>
  </si>
  <si>
    <t>(17,5)</t>
  </si>
  <si>
    <t>(7,6)</t>
  </si>
  <si>
    <t>(93,8)</t>
  </si>
  <si>
    <t>()</t>
  </si>
  <si>
    <t>(0,9 )</t>
  </si>
  <si>
    <t>(56,2)</t>
  </si>
  <si>
    <t>(10,7)</t>
  </si>
  <si>
    <t>(0,5)</t>
  </si>
  <si>
    <t>( 11,1)</t>
  </si>
  <si>
    <t>(4,9)</t>
  </si>
  <si>
    <t>(97,7)</t>
  </si>
  <si>
    <t>(21,5)</t>
  </si>
  <si>
    <t>(6,3)</t>
  </si>
  <si>
    <t>(14,2)</t>
  </si>
  <si>
    <t>(18,1)</t>
  </si>
  <si>
    <t>(150,0)</t>
  </si>
  <si>
    <t>(31,3)</t>
  </si>
  <si>
    <t>(27,0)</t>
  </si>
  <si>
    <t>(167,4)</t>
  </si>
  <si>
    <t>(45,7)</t>
  </si>
  <si>
    <t>(45,2)</t>
  </si>
  <si>
    <t>(35,5)</t>
  </si>
  <si>
    <t>(37,4)</t>
  </si>
  <si>
    <t>(3,1)</t>
  </si>
  <si>
    <t>інші операційні доходи (розшифрувати) (списання безнадійної заборгованості)</t>
  </si>
  <si>
    <t xml:space="preserve"> -</t>
  </si>
  <si>
    <t>інші витрати (розшифрувати) (списання необоротних активів)</t>
  </si>
  <si>
    <t>(37,9)</t>
  </si>
  <si>
    <t>(64,8)</t>
  </si>
  <si>
    <t>(5,2)</t>
  </si>
  <si>
    <t>(0,6)</t>
  </si>
  <si>
    <t>(1,6)</t>
  </si>
  <si>
    <t>(1,2)</t>
  </si>
  <si>
    <t>(35,7)</t>
  </si>
  <si>
    <t>(130,9)</t>
  </si>
  <si>
    <t>(29,2)</t>
  </si>
  <si>
    <t>(25,2)</t>
  </si>
  <si>
    <t>(2,4)</t>
  </si>
  <si>
    <t>(40,5)</t>
  </si>
  <si>
    <t>(94,7)</t>
  </si>
  <si>
    <t>(149,2)</t>
  </si>
  <si>
    <t>71.12</t>
  </si>
  <si>
    <t xml:space="preserve">85 послуг </t>
  </si>
  <si>
    <t>74 послуг</t>
  </si>
  <si>
    <t>Необоротні активи (штамп)</t>
  </si>
  <si>
    <t>(11,1)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</si>
  <si>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</si>
  <si>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t xml:space="preserve">                 (посада)</t>
  </si>
  <si>
    <t xml:space="preserve">Середньооблікова кількість штатних працівників                                                                6,25 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</si>
  <si>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</si>
  <si>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r>
      <t>за ____</t>
    </r>
    <r>
      <rPr>
        <b/>
        <u/>
        <sz val="12"/>
        <color indexed="8"/>
        <rFont val="Times New Roman"/>
        <family val="1"/>
        <charset val="204"/>
      </rPr>
      <t xml:space="preserve">І квартал 2020 року </t>
    </r>
    <r>
      <rPr>
        <b/>
        <sz val="12"/>
        <color indexed="8"/>
        <rFont val="Times New Roman"/>
        <family val="1"/>
        <charset val="204"/>
      </rPr>
      <t>_________</t>
    </r>
  </si>
  <si>
    <t>до звіту про виконання фінансового плану за І квартал 2020 року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</si>
</sst>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4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10" xfId="0" applyFont="1" applyBorder="1" applyAlignment="1">
      <alignment horizontal="center" vertical="top" wrapText="1"/>
    </xf>
    <xf numFmtId="0" fontId="0" fillId="0" borderId="10" xfId="0" applyFont="1" applyBorder="1"/>
    <xf numFmtId="0" fontId="2" fillId="0" borderId="11" xfId="0" applyFont="1" applyBorder="1" applyAlignment="1">
      <alignment vertical="top" wrapText="1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0" fillId="0" borderId="10" xfId="0" applyNumberFormat="1" applyFont="1" applyBorder="1"/>
    <xf numFmtId="164" fontId="4" fillId="3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14" fillId="0" borderId="0" xfId="0" applyFont="1"/>
    <xf numFmtId="0" fontId="4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164" fontId="2" fillId="0" borderId="10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/>
    </xf>
    <xf numFmtId="0" fontId="0" fillId="0" borderId="0" xfId="0" applyFont="1"/>
    <xf numFmtId="0" fontId="20" fillId="0" borderId="0" xfId="0" applyFont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49" fontId="5" fillId="2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ont="1"/>
    <xf numFmtId="164" fontId="2" fillId="0" borderId="8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19" fillId="3" borderId="16" xfId="0" applyNumberFormat="1" applyFont="1" applyFill="1" applyBorder="1" applyAlignment="1">
      <alignment horizontal="center"/>
    </xf>
    <xf numFmtId="165" fontId="4" fillId="0" borderId="12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164" fontId="20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164" fontId="21" fillId="0" borderId="0" xfId="0" applyNumberFormat="1" applyFont="1" applyAlignment="1">
      <alignment horizont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4" fontId="2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wrapTex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5" fontId="4" fillId="2" borderId="12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5" fillId="0" borderId="1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12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wrapText="1"/>
    </xf>
    <xf numFmtId="0" fontId="19" fillId="0" borderId="0" xfId="0" applyFont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opLeftCell="A4" workbookViewId="0">
      <selection activeCell="A11" sqref="A11:B11"/>
    </sheetView>
  </sheetViews>
  <sheetFormatPr defaultRowHeight="15"/>
  <cols>
    <col min="2" max="2" width="81.28515625" customWidth="1"/>
    <col min="3" max="3" width="15.28515625" customWidth="1"/>
    <col min="4" max="4" width="18.42578125" customWidth="1"/>
  </cols>
  <sheetData>
    <row r="2" spans="1:9" ht="19.5" customHeight="1">
      <c r="C2" s="12" t="s">
        <v>418</v>
      </c>
      <c r="E2" s="12"/>
    </row>
    <row r="3" spans="1:9" ht="87" customHeight="1">
      <c r="C3" s="162" t="s">
        <v>419</v>
      </c>
      <c r="D3" s="162"/>
      <c r="E3" s="12"/>
      <c r="F3" s="12"/>
      <c r="G3" s="12"/>
      <c r="H3" s="12"/>
      <c r="I3" s="12"/>
    </row>
    <row r="4" spans="1:9" ht="15.75">
      <c r="C4" s="12" t="s">
        <v>420</v>
      </c>
      <c r="E4" s="12"/>
    </row>
    <row r="5" spans="1:9" ht="15.75" thickBot="1"/>
    <row r="6" spans="1:9" ht="16.5" thickBot="1">
      <c r="A6" s="159" t="s">
        <v>51</v>
      </c>
      <c r="B6" s="160"/>
      <c r="C6" s="32" t="s">
        <v>421</v>
      </c>
      <c r="D6" s="32">
        <v>2020</v>
      </c>
    </row>
    <row r="7" spans="1:9" ht="18" customHeight="1" thickBot="1">
      <c r="A7" s="159" t="s">
        <v>422</v>
      </c>
      <c r="B7" s="160"/>
      <c r="C7" s="33" t="s">
        <v>423</v>
      </c>
      <c r="D7" s="3">
        <v>36642402</v>
      </c>
    </row>
    <row r="8" spans="1:9" ht="18" customHeight="1" thickBot="1">
      <c r="A8" s="159" t="s">
        <v>424</v>
      </c>
      <c r="B8" s="160"/>
      <c r="C8" s="33" t="s">
        <v>425</v>
      </c>
      <c r="D8" s="3">
        <v>150</v>
      </c>
    </row>
    <row r="9" spans="1:9" ht="18" customHeight="1" thickBot="1">
      <c r="A9" s="159" t="s">
        <v>426</v>
      </c>
      <c r="B9" s="160"/>
      <c r="C9" s="33" t="s">
        <v>427</v>
      </c>
      <c r="D9" s="3">
        <v>4411800000</v>
      </c>
    </row>
    <row r="10" spans="1:9" ht="18" customHeight="1" thickBot="1">
      <c r="A10" s="159" t="s">
        <v>428</v>
      </c>
      <c r="B10" s="160"/>
      <c r="C10" s="33" t="s">
        <v>429</v>
      </c>
      <c r="D10" s="3">
        <v>1009</v>
      </c>
    </row>
    <row r="11" spans="1:9" ht="18" customHeight="1" thickBot="1">
      <c r="A11" s="159" t="s">
        <v>430</v>
      </c>
      <c r="B11" s="160"/>
      <c r="C11" s="33" t="s">
        <v>431</v>
      </c>
      <c r="D11" s="3">
        <v>85200</v>
      </c>
    </row>
    <row r="12" spans="1:9" ht="16.5" thickBot="1">
      <c r="A12" s="159" t="s">
        <v>432</v>
      </c>
      <c r="B12" s="160"/>
      <c r="C12" s="33" t="s">
        <v>433</v>
      </c>
      <c r="D12" s="3" t="s">
        <v>434</v>
      </c>
    </row>
    <row r="13" spans="1:9" ht="16.5" thickBot="1">
      <c r="A13" s="159" t="s">
        <v>435</v>
      </c>
      <c r="B13" s="161"/>
      <c r="C13" s="160"/>
      <c r="D13" s="3" t="s">
        <v>436</v>
      </c>
    </row>
    <row r="14" spans="1:9" ht="16.5" thickBot="1">
      <c r="A14" s="159" t="s">
        <v>437</v>
      </c>
      <c r="B14" s="161"/>
      <c r="C14" s="160"/>
      <c r="D14" s="33" t="s">
        <v>51</v>
      </c>
    </row>
    <row r="15" spans="1:9" ht="16.5" thickBot="1">
      <c r="A15" s="159" t="s">
        <v>519</v>
      </c>
      <c r="B15" s="161"/>
      <c r="C15" s="161"/>
      <c r="D15" s="160"/>
    </row>
    <row r="16" spans="1:9" ht="16.5" thickBot="1">
      <c r="A16" s="159" t="s">
        <v>438</v>
      </c>
      <c r="B16" s="161"/>
      <c r="C16" s="161"/>
      <c r="D16" s="160"/>
    </row>
    <row r="17" spans="1:4" ht="16.5" thickBot="1">
      <c r="A17" s="159" t="s">
        <v>439</v>
      </c>
      <c r="B17" s="161"/>
      <c r="C17" s="161"/>
      <c r="D17" s="160"/>
    </row>
    <row r="18" spans="1:4" ht="16.5" thickBot="1">
      <c r="A18" s="159" t="s">
        <v>440</v>
      </c>
      <c r="B18" s="161"/>
      <c r="C18" s="161"/>
      <c r="D18" s="160"/>
    </row>
  </sheetData>
  <mergeCells count="14">
    <mergeCell ref="A18:D18"/>
    <mergeCell ref="C3:D3"/>
    <mergeCell ref="A10:B10"/>
    <mergeCell ref="A11:B11"/>
    <mergeCell ref="A12:B12"/>
    <mergeCell ref="A13:C13"/>
    <mergeCell ref="A14:C14"/>
    <mergeCell ref="A15:D15"/>
    <mergeCell ref="A6:B6"/>
    <mergeCell ref="A7:B7"/>
    <mergeCell ref="A8:B8"/>
    <mergeCell ref="A9:B9"/>
    <mergeCell ref="A16:D16"/>
    <mergeCell ref="A17:D1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9"/>
  <sheetViews>
    <sheetView topLeftCell="A175" zoomScale="85" zoomScaleNormal="85" workbookViewId="0">
      <selection activeCell="A135" sqref="A135"/>
    </sheetView>
  </sheetViews>
  <sheetFormatPr defaultRowHeight="15"/>
  <cols>
    <col min="1" max="1" width="66.140625" customWidth="1"/>
    <col min="2" max="2" width="8.140625" customWidth="1"/>
    <col min="3" max="3" width="13.85546875" style="39" bestFit="1" customWidth="1"/>
    <col min="4" max="4" width="14.42578125" customWidth="1"/>
    <col min="5" max="8" width="12.85546875" style="39" customWidth="1"/>
  </cols>
  <sheetData>
    <row r="1" spans="1:8" ht="14.1" customHeight="1">
      <c r="A1" s="174" t="s">
        <v>0</v>
      </c>
      <c r="B1" s="174"/>
      <c r="C1" s="174"/>
      <c r="D1" s="174"/>
      <c r="E1" s="174"/>
      <c r="F1" s="174"/>
      <c r="G1" s="174"/>
    </row>
    <row r="2" spans="1:8" ht="14.1" customHeight="1">
      <c r="A2" s="174" t="s">
        <v>1</v>
      </c>
      <c r="B2" s="174"/>
      <c r="C2" s="174"/>
      <c r="D2" s="174"/>
      <c r="E2" s="174"/>
      <c r="F2" s="174"/>
      <c r="G2" s="174"/>
    </row>
    <row r="3" spans="1:8" ht="14.1" customHeight="1"/>
    <row r="4" spans="1:8" ht="14.1" customHeight="1">
      <c r="A4" s="175" t="s">
        <v>521</v>
      </c>
      <c r="B4" s="175"/>
      <c r="C4" s="175"/>
      <c r="D4" s="175"/>
      <c r="E4" s="175"/>
      <c r="F4" s="175"/>
      <c r="G4" s="175"/>
    </row>
    <row r="5" spans="1:8" ht="14.1" customHeight="1">
      <c r="A5" s="176" t="s">
        <v>2</v>
      </c>
      <c r="B5" s="176"/>
      <c r="C5" s="176"/>
      <c r="D5" s="176"/>
      <c r="E5" s="176"/>
      <c r="F5" s="176"/>
      <c r="G5" s="176"/>
    </row>
    <row r="6" spans="1:8" ht="14.1" customHeight="1"/>
    <row r="7" spans="1:8" ht="14.1" customHeight="1">
      <c r="A7" s="174" t="s">
        <v>3</v>
      </c>
      <c r="B7" s="174"/>
      <c r="C7" s="174"/>
      <c r="D7" s="174"/>
      <c r="E7" s="174"/>
      <c r="F7" s="174"/>
      <c r="G7" s="174"/>
      <c r="H7" s="66"/>
    </row>
    <row r="8" spans="1:8" ht="14.1" customHeight="1" thickBot="1"/>
    <row r="9" spans="1:8" ht="33.75" customHeight="1" thickBot="1">
      <c r="A9" s="177" t="s">
        <v>4</v>
      </c>
      <c r="B9" s="177" t="s">
        <v>5</v>
      </c>
      <c r="C9" s="182" t="s">
        <v>442</v>
      </c>
      <c r="D9" s="183"/>
      <c r="E9" s="179" t="s">
        <v>444</v>
      </c>
      <c r="F9" s="180"/>
      <c r="G9" s="180"/>
      <c r="H9" s="181"/>
    </row>
    <row r="10" spans="1:8" ht="31.5" customHeight="1" thickBot="1">
      <c r="A10" s="178"/>
      <c r="B10" s="178"/>
      <c r="C10" s="122" t="s">
        <v>443</v>
      </c>
      <c r="D10" s="3" t="s">
        <v>7</v>
      </c>
      <c r="E10" s="49" t="s">
        <v>8</v>
      </c>
      <c r="F10" s="50" t="s">
        <v>9</v>
      </c>
      <c r="G10" s="51" t="s">
        <v>10</v>
      </c>
      <c r="H10" s="51" t="s">
        <v>11</v>
      </c>
    </row>
    <row r="11" spans="1:8" ht="16.5" thickBot="1">
      <c r="A11" s="4">
        <v>1</v>
      </c>
      <c r="B11" s="158">
        <v>2</v>
      </c>
      <c r="C11" s="158">
        <v>3</v>
      </c>
      <c r="D11" s="158">
        <v>4</v>
      </c>
      <c r="E11" s="158">
        <v>5</v>
      </c>
      <c r="F11" s="158">
        <v>6</v>
      </c>
      <c r="G11" s="158">
        <v>7</v>
      </c>
      <c r="H11" s="158">
        <v>8</v>
      </c>
    </row>
    <row r="12" spans="1:8" ht="16.5" thickBot="1">
      <c r="A12" s="163" t="s">
        <v>12</v>
      </c>
      <c r="B12" s="164"/>
      <c r="C12" s="164"/>
      <c r="D12" s="164"/>
      <c r="E12" s="164"/>
      <c r="F12" s="164"/>
      <c r="G12" s="164"/>
      <c r="H12" s="165"/>
    </row>
    <row r="13" spans="1:8" ht="15.95" customHeight="1" thickBot="1">
      <c r="A13" s="6" t="s">
        <v>13</v>
      </c>
      <c r="B13" s="7">
        <v>1000</v>
      </c>
      <c r="C13" s="52">
        <f ca="1">Лист3!C10</f>
        <v>185.3</v>
      </c>
      <c r="D13" s="52">
        <f ca="1">Лист3!D10</f>
        <v>336.9</v>
      </c>
      <c r="E13" s="52">
        <f ca="1">Лист3!E10</f>
        <v>296</v>
      </c>
      <c r="F13" s="52">
        <f ca="1">Лист3!F10</f>
        <v>336.9</v>
      </c>
      <c r="G13" s="51">
        <f>F13-E13</f>
        <v>40.899999999999977</v>
      </c>
      <c r="H13" s="51">
        <f>F13/E13*100</f>
        <v>113.81756756756755</v>
      </c>
    </row>
    <row r="14" spans="1:8" ht="15.95" customHeight="1" thickBot="1">
      <c r="A14" s="8" t="s">
        <v>15</v>
      </c>
      <c r="B14" s="3">
        <v>1010</v>
      </c>
      <c r="C14" s="51">
        <f ca="1">Лист3!C11</f>
        <v>128.1</v>
      </c>
      <c r="D14" s="52">
        <f ca="1">Лист3!D11</f>
        <v>138.1</v>
      </c>
      <c r="E14" s="52">
        <f ca="1">Лист3!E11</f>
        <v>178.6</v>
      </c>
      <c r="F14" s="52">
        <f ca="1">Лист3!F11</f>
        <v>138.1</v>
      </c>
      <c r="G14" s="51">
        <f>F14-E14</f>
        <v>-40.5</v>
      </c>
      <c r="H14" s="51">
        <f>F14/E14*100</f>
        <v>77.323628219484888</v>
      </c>
    </row>
    <row r="15" spans="1:8" ht="15.95" customHeight="1" thickBot="1">
      <c r="A15" s="6" t="s">
        <v>16</v>
      </c>
      <c r="B15" s="7">
        <v>1020</v>
      </c>
      <c r="C15" s="53">
        <f ca="1">C13-C14</f>
        <v>57.200000000000017</v>
      </c>
      <c r="D15" s="53">
        <f ca="1">D13-D14</f>
        <v>198.79999999999998</v>
      </c>
      <c r="E15" s="53">
        <f ca="1">E13-E14</f>
        <v>117.4</v>
      </c>
      <c r="F15" s="53">
        <f ca="1">F13-F14</f>
        <v>198.79999999999998</v>
      </c>
      <c r="G15" s="51">
        <f>F15-E15</f>
        <v>81.399999999999977</v>
      </c>
      <c r="H15" s="51">
        <f>F15/E15*100</f>
        <v>169.335604770017</v>
      </c>
    </row>
    <row r="16" spans="1:8" ht="15.95" customHeight="1" thickBot="1">
      <c r="A16" s="8" t="s">
        <v>17</v>
      </c>
      <c r="B16" s="3">
        <v>1030</v>
      </c>
      <c r="C16" s="51">
        <f ca="1">Лист3!C21</f>
        <v>68.3</v>
      </c>
      <c r="D16" s="52">
        <f ca="1">Лист3!D21</f>
        <v>85.5</v>
      </c>
      <c r="E16" s="52">
        <f ca="1">Лист3!E21</f>
        <v>110.5</v>
      </c>
      <c r="F16" s="52">
        <f ca="1">Лист3!F21</f>
        <v>85.5</v>
      </c>
      <c r="G16" s="51">
        <f>F16-E16</f>
        <v>-25</v>
      </c>
      <c r="H16" s="51">
        <f>F16/E16*100</f>
        <v>77.375565610859738</v>
      </c>
    </row>
    <row r="17" spans="1:8" ht="15.95" customHeight="1" thickBot="1">
      <c r="A17" s="8" t="s">
        <v>18</v>
      </c>
      <c r="B17" s="3">
        <v>1031</v>
      </c>
      <c r="C17" s="51" t="str">
        <f ca="1">Лист3!C22</f>
        <v>( )</v>
      </c>
      <c r="D17" s="51" t="str">
        <f ca="1">Лист3!D22</f>
        <v>(0,6)</v>
      </c>
      <c r="E17" s="51" t="str">
        <f ca="1">Лист3!E22</f>
        <v>(5,0)</v>
      </c>
      <c r="F17" s="51" t="str">
        <f ca="1">Лист3!F22</f>
        <v>(0,6)</v>
      </c>
      <c r="G17" s="51">
        <f>F17-E17</f>
        <v>4.4000000000000004</v>
      </c>
      <c r="H17" s="51">
        <f>F17/E17*100</f>
        <v>12</v>
      </c>
    </row>
    <row r="18" spans="1:8" ht="15.95" customHeight="1" thickBot="1">
      <c r="A18" s="8" t="s">
        <v>20</v>
      </c>
      <c r="B18" s="3">
        <v>1032</v>
      </c>
      <c r="C18" s="51" t="str">
        <f t="shared" ref="C18:C28" si="0">D18</f>
        <v>( )</v>
      </c>
      <c r="D18" s="52" t="str">
        <f t="shared" ref="D18:D51" si="1">F18</f>
        <v>( )</v>
      </c>
      <c r="E18" s="51" t="s">
        <v>19</v>
      </c>
      <c r="F18" s="51" t="s">
        <v>19</v>
      </c>
      <c r="G18" s="51" t="s">
        <v>14</v>
      </c>
      <c r="H18" s="51" t="s">
        <v>14</v>
      </c>
    </row>
    <row r="19" spans="1:8" ht="15.95" customHeight="1" thickBot="1">
      <c r="A19" s="8" t="s">
        <v>21</v>
      </c>
      <c r="B19" s="3">
        <v>1033</v>
      </c>
      <c r="C19" s="51" t="str">
        <f t="shared" si="0"/>
        <v>( )</v>
      </c>
      <c r="D19" s="52" t="str">
        <f t="shared" si="1"/>
        <v>( )</v>
      </c>
      <c r="E19" s="51" t="s">
        <v>19</v>
      </c>
      <c r="F19" s="51" t="s">
        <v>19</v>
      </c>
      <c r="G19" s="51" t="s">
        <v>14</v>
      </c>
      <c r="H19" s="51" t="s">
        <v>14</v>
      </c>
    </row>
    <row r="20" spans="1:8" ht="15.95" customHeight="1" thickBot="1">
      <c r="A20" s="8" t="s">
        <v>22</v>
      </c>
      <c r="B20" s="3">
        <v>1034</v>
      </c>
      <c r="C20" s="51" t="s">
        <v>19</v>
      </c>
      <c r="D20" s="51" t="str">
        <f ca="1">Лист3!D25</f>
        <v>( )</v>
      </c>
      <c r="E20" s="51" t="str">
        <f ca="1">Лист3!E25</f>
        <v>( )</v>
      </c>
      <c r="F20" s="51" t="str">
        <f ca="1">Лист3!F25</f>
        <v>( )</v>
      </c>
      <c r="G20" s="51" t="s">
        <v>14</v>
      </c>
      <c r="H20" s="51" t="s">
        <v>14</v>
      </c>
    </row>
    <row r="21" spans="1:8" ht="15.95" customHeight="1" thickBot="1">
      <c r="A21" s="8" t="s">
        <v>23</v>
      </c>
      <c r="B21" s="3">
        <v>1035</v>
      </c>
      <c r="C21" s="51" t="str">
        <f t="shared" si="0"/>
        <v>( )</v>
      </c>
      <c r="D21" s="52" t="str">
        <f t="shared" si="1"/>
        <v>( )</v>
      </c>
      <c r="E21" s="51" t="s">
        <v>19</v>
      </c>
      <c r="F21" s="51" t="s">
        <v>19</v>
      </c>
      <c r="G21" s="51" t="s">
        <v>14</v>
      </c>
      <c r="H21" s="51" t="s">
        <v>14</v>
      </c>
    </row>
    <row r="22" spans="1:8" ht="15.95" customHeight="1" thickBot="1">
      <c r="A22" s="8" t="s">
        <v>24</v>
      </c>
      <c r="B22" s="3">
        <v>1060</v>
      </c>
      <c r="C22" s="51" t="str">
        <f t="shared" si="0"/>
        <v>-</v>
      </c>
      <c r="D22" s="52" t="str">
        <f t="shared" si="1"/>
        <v>-</v>
      </c>
      <c r="E22" s="51" t="s">
        <v>14</v>
      </c>
      <c r="F22" s="51" t="s">
        <v>14</v>
      </c>
      <c r="G22" s="51" t="s">
        <v>14</v>
      </c>
      <c r="H22" s="51" t="s">
        <v>14</v>
      </c>
    </row>
    <row r="23" spans="1:8" ht="15.95" customHeight="1" thickBot="1">
      <c r="A23" s="8" t="s">
        <v>25</v>
      </c>
      <c r="B23" s="3">
        <v>1070</v>
      </c>
      <c r="C23" s="51" t="str">
        <f t="shared" si="0"/>
        <v>-</v>
      </c>
      <c r="D23" s="52" t="str">
        <f t="shared" si="1"/>
        <v>-</v>
      </c>
      <c r="E23" s="51" t="s">
        <v>14</v>
      </c>
      <c r="F23" s="51" t="s">
        <v>14</v>
      </c>
      <c r="G23" s="51" t="s">
        <v>14</v>
      </c>
      <c r="H23" s="51" t="s">
        <v>14</v>
      </c>
    </row>
    <row r="24" spans="1:8" ht="15.95" customHeight="1" thickBot="1">
      <c r="A24" s="8" t="s">
        <v>26</v>
      </c>
      <c r="B24" s="3">
        <v>1071</v>
      </c>
      <c r="C24" s="51" t="str">
        <f t="shared" si="0"/>
        <v>-</v>
      </c>
      <c r="D24" s="52" t="str">
        <f t="shared" si="1"/>
        <v>-</v>
      </c>
      <c r="E24" s="51" t="s">
        <v>14</v>
      </c>
      <c r="F24" s="51" t="s">
        <v>14</v>
      </c>
      <c r="G24" s="51" t="s">
        <v>14</v>
      </c>
      <c r="H24" s="51" t="s">
        <v>14</v>
      </c>
    </row>
    <row r="25" spans="1:8" ht="15.95" customHeight="1" thickBot="1">
      <c r="A25" s="8" t="s">
        <v>27</v>
      </c>
      <c r="B25" s="3">
        <v>1072</v>
      </c>
      <c r="C25" s="51" t="str">
        <f t="shared" si="0"/>
        <v>-</v>
      </c>
      <c r="D25" s="52" t="str">
        <f t="shared" si="1"/>
        <v>-</v>
      </c>
      <c r="E25" s="51" t="s">
        <v>14</v>
      </c>
      <c r="F25" s="51" t="s">
        <v>14</v>
      </c>
      <c r="G25" s="51" t="s">
        <v>14</v>
      </c>
      <c r="H25" s="51" t="s">
        <v>14</v>
      </c>
    </row>
    <row r="26" spans="1:8" ht="15.95" customHeight="1" thickBot="1">
      <c r="A26" s="8" t="s">
        <v>28</v>
      </c>
      <c r="B26" s="3">
        <v>1080</v>
      </c>
      <c r="C26" s="51" t="str">
        <f t="shared" si="0"/>
        <v>-</v>
      </c>
      <c r="D26" s="52" t="str">
        <f t="shared" si="1"/>
        <v>-</v>
      </c>
      <c r="E26" s="51" t="s">
        <v>14</v>
      </c>
      <c r="F26" s="51" t="s">
        <v>14</v>
      </c>
      <c r="G26" s="51" t="s">
        <v>14</v>
      </c>
      <c r="H26" s="51" t="s">
        <v>14</v>
      </c>
    </row>
    <row r="27" spans="1:8" ht="15.95" customHeight="1" thickBot="1">
      <c r="A27" s="8" t="s">
        <v>26</v>
      </c>
      <c r="B27" s="3">
        <v>1081</v>
      </c>
      <c r="C27" s="51" t="str">
        <f t="shared" si="0"/>
        <v>( )</v>
      </c>
      <c r="D27" s="52" t="str">
        <f t="shared" si="1"/>
        <v>( )</v>
      </c>
      <c r="E27" s="51" t="s">
        <v>19</v>
      </c>
      <c r="F27" s="51" t="s">
        <v>19</v>
      </c>
      <c r="G27" s="51" t="s">
        <v>14</v>
      </c>
      <c r="H27" s="51" t="s">
        <v>14</v>
      </c>
    </row>
    <row r="28" spans="1:8" ht="15.95" customHeight="1" thickBot="1">
      <c r="A28" s="8" t="s">
        <v>29</v>
      </c>
      <c r="B28" s="3">
        <v>1082</v>
      </c>
      <c r="C28" s="51" t="str">
        <f t="shared" si="0"/>
        <v>( )</v>
      </c>
      <c r="D28" s="52" t="str">
        <f t="shared" si="1"/>
        <v>( )</v>
      </c>
      <c r="E28" s="51" t="s">
        <v>19</v>
      </c>
      <c r="F28" s="51" t="s">
        <v>19</v>
      </c>
      <c r="G28" s="51" t="s">
        <v>14</v>
      </c>
      <c r="H28" s="51" t="s">
        <v>14</v>
      </c>
    </row>
    <row r="29" spans="1:8" ht="15.95" customHeight="1" thickBot="1">
      <c r="A29" s="6" t="s">
        <v>30</v>
      </c>
      <c r="B29" s="7">
        <v>1100</v>
      </c>
      <c r="C29" s="53">
        <f>C13-C14-C16</f>
        <v>-11.09999999999998</v>
      </c>
      <c r="D29" s="53">
        <f>D13-D14-D16</f>
        <v>113.29999999999998</v>
      </c>
      <c r="E29" s="53">
        <f>E13-E14-E16</f>
        <v>6.9000000000000057</v>
      </c>
      <c r="F29" s="53">
        <f>F13-F14-F16</f>
        <v>113.29999999999998</v>
      </c>
      <c r="G29" s="51">
        <f>F29-E29</f>
        <v>106.39999999999998</v>
      </c>
      <c r="H29" s="51">
        <f>F29/E29*100</f>
        <v>1642.0289855072447</v>
      </c>
    </row>
    <row r="30" spans="1:8" ht="15.95" customHeight="1" thickBot="1">
      <c r="A30" s="6" t="s">
        <v>31</v>
      </c>
      <c r="B30" s="7">
        <v>1310</v>
      </c>
      <c r="C30" s="52">
        <f ca="1">Лист3!C92</f>
        <v>-11.09999999999998</v>
      </c>
      <c r="D30" s="52">
        <f ca="1">Лист3!D92</f>
        <v>119.59999999999998</v>
      </c>
      <c r="E30" s="52">
        <f ca="1">Лист3!E92</f>
        <v>9.4000000000000057</v>
      </c>
      <c r="F30" s="52">
        <f ca="1">Лист3!F92</f>
        <v>119.59999999999998</v>
      </c>
      <c r="G30" s="51">
        <f>F30-E30</f>
        <v>110.19999999999997</v>
      </c>
      <c r="H30" s="51">
        <f>F30/E30*100</f>
        <v>1272.3404255319138</v>
      </c>
    </row>
    <row r="31" spans="1:8" ht="15.95" customHeight="1" thickBot="1">
      <c r="A31" s="6" t="s">
        <v>32</v>
      </c>
      <c r="B31" s="7">
        <v>5010</v>
      </c>
      <c r="C31" s="54" t="str">
        <f>D31</f>
        <v>-</v>
      </c>
      <c r="D31" s="54" t="str">
        <f t="shared" si="1"/>
        <v>-</v>
      </c>
      <c r="E31" s="54" t="s">
        <v>14</v>
      </c>
      <c r="F31" s="54" t="s">
        <v>14</v>
      </c>
      <c r="G31" s="51" t="s">
        <v>14</v>
      </c>
      <c r="H31" s="51" t="s">
        <v>14</v>
      </c>
    </row>
    <row r="32" spans="1:8" ht="15.95" customHeight="1" thickBot="1">
      <c r="A32" s="8" t="s">
        <v>33</v>
      </c>
      <c r="B32" s="3">
        <v>1110</v>
      </c>
      <c r="C32" s="71" t="str">
        <f t="shared" ref="C32:C39" si="2">D32</f>
        <v>-</v>
      </c>
      <c r="D32" s="52" t="str">
        <f t="shared" si="1"/>
        <v>-</v>
      </c>
      <c r="E32" s="51" t="s">
        <v>14</v>
      </c>
      <c r="F32" s="51" t="s">
        <v>14</v>
      </c>
      <c r="G32" s="51" t="s">
        <v>14</v>
      </c>
      <c r="H32" s="51" t="s">
        <v>14</v>
      </c>
    </row>
    <row r="33" spans="1:8" ht="15.95" customHeight="1" thickBot="1">
      <c r="A33" s="8" t="s">
        <v>34</v>
      </c>
      <c r="B33" s="3">
        <v>1120</v>
      </c>
      <c r="C33" s="71" t="str">
        <f t="shared" si="2"/>
        <v>( )</v>
      </c>
      <c r="D33" s="52" t="str">
        <f t="shared" si="1"/>
        <v>( )</v>
      </c>
      <c r="E33" s="51" t="s">
        <v>19</v>
      </c>
      <c r="F33" s="51" t="s">
        <v>19</v>
      </c>
      <c r="G33" s="51" t="s">
        <v>14</v>
      </c>
      <c r="H33" s="51" t="s">
        <v>14</v>
      </c>
    </row>
    <row r="34" spans="1:8" ht="15.95" customHeight="1" thickBot="1">
      <c r="A34" s="8" t="s">
        <v>35</v>
      </c>
      <c r="B34" s="3">
        <v>1130</v>
      </c>
      <c r="C34" s="71" t="str">
        <f t="shared" si="2"/>
        <v>-</v>
      </c>
      <c r="D34" s="52" t="str">
        <f t="shared" si="1"/>
        <v>-</v>
      </c>
      <c r="E34" s="51" t="s">
        <v>14</v>
      </c>
      <c r="F34" s="51" t="s">
        <v>14</v>
      </c>
      <c r="G34" s="51" t="s">
        <v>14</v>
      </c>
      <c r="H34" s="51" t="s">
        <v>14</v>
      </c>
    </row>
    <row r="35" spans="1:8" ht="15.95" customHeight="1" thickBot="1">
      <c r="A35" s="8" t="s">
        <v>36</v>
      </c>
      <c r="B35" s="3">
        <v>1140</v>
      </c>
      <c r="C35" s="71" t="str">
        <f t="shared" si="2"/>
        <v>( )</v>
      </c>
      <c r="D35" s="52" t="str">
        <f t="shared" si="1"/>
        <v>( )</v>
      </c>
      <c r="E35" s="51" t="s">
        <v>19</v>
      </c>
      <c r="F35" s="51" t="s">
        <v>19</v>
      </c>
      <c r="G35" s="51" t="s">
        <v>14</v>
      </c>
      <c r="H35" s="51" t="s">
        <v>14</v>
      </c>
    </row>
    <row r="36" spans="1:8" ht="15.95" customHeight="1" thickBot="1">
      <c r="A36" s="8" t="s">
        <v>37</v>
      </c>
      <c r="B36" s="3">
        <v>1150</v>
      </c>
      <c r="C36" s="71" t="str">
        <f t="shared" si="2"/>
        <v>-</v>
      </c>
      <c r="D36" s="52" t="str">
        <f t="shared" si="1"/>
        <v>-</v>
      </c>
      <c r="E36" s="51" t="s">
        <v>14</v>
      </c>
      <c r="F36" s="51" t="s">
        <v>14</v>
      </c>
      <c r="G36" s="51" t="s">
        <v>14</v>
      </c>
      <c r="H36" s="51" t="s">
        <v>14</v>
      </c>
    </row>
    <row r="37" spans="1:8" ht="15.95" customHeight="1" thickBot="1">
      <c r="A37" s="8" t="s">
        <v>26</v>
      </c>
      <c r="B37" s="3">
        <v>1151</v>
      </c>
      <c r="C37" s="71" t="str">
        <f t="shared" si="2"/>
        <v>-</v>
      </c>
      <c r="D37" s="52" t="str">
        <f t="shared" si="1"/>
        <v>-</v>
      </c>
      <c r="E37" s="51" t="s">
        <v>14</v>
      </c>
      <c r="F37" s="51" t="s">
        <v>14</v>
      </c>
      <c r="G37" s="51" t="s">
        <v>14</v>
      </c>
      <c r="H37" s="51" t="s">
        <v>14</v>
      </c>
    </row>
    <row r="38" spans="1:8" ht="15.95" customHeight="1" thickBot="1">
      <c r="A38" s="8" t="s">
        <v>38</v>
      </c>
      <c r="B38" s="3">
        <v>1160</v>
      </c>
      <c r="C38" s="71" t="str">
        <f t="shared" si="2"/>
        <v>-</v>
      </c>
      <c r="D38" s="52" t="str">
        <f t="shared" si="1"/>
        <v>-</v>
      </c>
      <c r="E38" s="51" t="s">
        <v>14</v>
      </c>
      <c r="F38" s="51" t="s">
        <v>14</v>
      </c>
      <c r="G38" s="51" t="s">
        <v>14</v>
      </c>
      <c r="H38" s="51" t="s">
        <v>14</v>
      </c>
    </row>
    <row r="39" spans="1:8" ht="15.95" customHeight="1" thickBot="1">
      <c r="A39" s="8" t="s">
        <v>26</v>
      </c>
      <c r="B39" s="3">
        <v>1161</v>
      </c>
      <c r="C39" s="71" t="str">
        <f t="shared" si="2"/>
        <v>( )</v>
      </c>
      <c r="D39" s="52" t="str">
        <f t="shared" si="1"/>
        <v>( )</v>
      </c>
      <c r="E39" s="51" t="s">
        <v>19</v>
      </c>
      <c r="F39" s="51" t="s">
        <v>19</v>
      </c>
      <c r="G39" s="51" t="s">
        <v>14</v>
      </c>
      <c r="H39" s="51" t="s">
        <v>14</v>
      </c>
    </row>
    <row r="40" spans="1:8" ht="15.95" customHeight="1" thickBot="1">
      <c r="A40" s="6" t="s">
        <v>39</v>
      </c>
      <c r="B40" s="7">
        <v>1170</v>
      </c>
      <c r="C40" s="53">
        <f>C29</f>
        <v>-11.09999999999998</v>
      </c>
      <c r="D40" s="53">
        <f>D29</f>
        <v>113.29999999999998</v>
      </c>
      <c r="E40" s="53">
        <f>E29</f>
        <v>6.9000000000000057</v>
      </c>
      <c r="F40" s="53">
        <f>F29</f>
        <v>113.29999999999998</v>
      </c>
      <c r="G40" s="51">
        <f>F40-E40</f>
        <v>106.39999999999998</v>
      </c>
      <c r="H40" s="51">
        <f>F40/E40*100</f>
        <v>1642.0289855072447</v>
      </c>
    </row>
    <row r="41" spans="1:8" ht="15.95" customHeight="1" thickBot="1">
      <c r="A41" s="8" t="s">
        <v>40</v>
      </c>
      <c r="B41" s="3">
        <v>1180</v>
      </c>
      <c r="C41" s="51" t="s">
        <v>14</v>
      </c>
      <c r="D41" s="52" t="str">
        <f>F41</f>
        <v>(37,9)</v>
      </c>
      <c r="E41" s="51" t="str">
        <f ca="1">Лист3!E75</f>
        <v>(4,7)</v>
      </c>
      <c r="F41" s="51" t="str">
        <f ca="1">Лист3!F75</f>
        <v>(37,9)</v>
      </c>
      <c r="G41" s="51">
        <f>F41-E41</f>
        <v>-33.199999999999996</v>
      </c>
      <c r="H41" s="51">
        <f>F41/E41*100</f>
        <v>806.38297872340422</v>
      </c>
    </row>
    <row r="42" spans="1:8" ht="15.95" customHeight="1" thickBot="1">
      <c r="A42" s="8" t="s">
        <v>41</v>
      </c>
      <c r="B42" s="3">
        <v>1181</v>
      </c>
      <c r="C42" s="51" t="str">
        <f>D42</f>
        <v>-</v>
      </c>
      <c r="D42" s="52" t="str">
        <f t="shared" si="1"/>
        <v>-</v>
      </c>
      <c r="E42" s="51" t="s">
        <v>14</v>
      </c>
      <c r="F42" s="51" t="s">
        <v>14</v>
      </c>
      <c r="G42" s="51" t="s">
        <v>14</v>
      </c>
      <c r="H42" s="51" t="s">
        <v>14</v>
      </c>
    </row>
    <row r="43" spans="1:8" ht="15.95" customHeight="1" thickBot="1">
      <c r="A43" s="8" t="s">
        <v>42</v>
      </c>
      <c r="B43" s="3">
        <v>1190</v>
      </c>
      <c r="C43" s="51" t="str">
        <f>D43</f>
        <v>-</v>
      </c>
      <c r="D43" s="52" t="str">
        <f t="shared" si="1"/>
        <v>-</v>
      </c>
      <c r="E43" s="51" t="s">
        <v>14</v>
      </c>
      <c r="F43" s="51" t="s">
        <v>14</v>
      </c>
      <c r="G43" s="51" t="s">
        <v>14</v>
      </c>
      <c r="H43" s="51" t="s">
        <v>14</v>
      </c>
    </row>
    <row r="44" spans="1:8" ht="15.95" customHeight="1" thickBot="1">
      <c r="A44" s="8" t="s">
        <v>43</v>
      </c>
      <c r="B44" s="3">
        <v>1191</v>
      </c>
      <c r="C44" s="51" t="str">
        <f>D44</f>
        <v>( )</v>
      </c>
      <c r="D44" s="52" t="str">
        <f t="shared" si="1"/>
        <v>( )</v>
      </c>
      <c r="E44" s="51" t="s">
        <v>19</v>
      </c>
      <c r="F44" s="51" t="s">
        <v>19</v>
      </c>
      <c r="G44" s="51" t="s">
        <v>14</v>
      </c>
      <c r="H44" s="51" t="s">
        <v>14</v>
      </c>
    </row>
    <row r="45" spans="1:8" ht="15.95" customHeight="1" thickBot="1">
      <c r="A45" s="6" t="s">
        <v>44</v>
      </c>
      <c r="B45" s="7">
        <v>1200</v>
      </c>
      <c r="C45" s="53">
        <f>C40</f>
        <v>-11.09999999999998</v>
      </c>
      <c r="D45" s="53">
        <f ca="1">Лист3!D79</f>
        <v>75.399999999999977</v>
      </c>
      <c r="E45" s="53">
        <f ca="1">Лист3!E79</f>
        <v>2.2000000000000002</v>
      </c>
      <c r="F45" s="53">
        <f ca="1">Лист3!F79</f>
        <v>75.399999999999977</v>
      </c>
      <c r="G45" s="51">
        <f>F45-E45</f>
        <v>73.199999999999974</v>
      </c>
      <c r="H45" s="51">
        <f>F45/E45*100</f>
        <v>3427.2727272727261</v>
      </c>
    </row>
    <row r="46" spans="1:8" ht="15.95" customHeight="1" thickBot="1">
      <c r="A46" s="8" t="s">
        <v>45</v>
      </c>
      <c r="B46" s="3">
        <v>1201</v>
      </c>
      <c r="C46" s="51" t="s">
        <v>14</v>
      </c>
      <c r="D46" s="51">
        <f ca="1">Лист3!D80</f>
        <v>75.399999999999977</v>
      </c>
      <c r="E46" s="51">
        <f ca="1">Лист3!E80</f>
        <v>2.2000000000000002</v>
      </c>
      <c r="F46" s="51">
        <f ca="1">Лист3!F80</f>
        <v>75.399999999999977</v>
      </c>
      <c r="G46" s="51">
        <f>F46-E46</f>
        <v>73.199999999999974</v>
      </c>
      <c r="H46" s="51">
        <f>F46/E46*100</f>
        <v>3427.2727272727261</v>
      </c>
    </row>
    <row r="47" spans="1:8" ht="15.95" customHeight="1" thickBot="1">
      <c r="A47" s="8" t="s">
        <v>46</v>
      </c>
      <c r="B47" s="3">
        <v>1202</v>
      </c>
      <c r="C47" s="130" t="s">
        <v>516</v>
      </c>
      <c r="D47" s="52" t="str">
        <f t="shared" si="1"/>
        <v>( )</v>
      </c>
      <c r="E47" s="51" t="s">
        <v>19</v>
      </c>
      <c r="F47" s="51" t="s">
        <v>19</v>
      </c>
      <c r="G47" s="51" t="s">
        <v>14</v>
      </c>
      <c r="H47" s="51" t="s">
        <v>14</v>
      </c>
    </row>
    <row r="48" spans="1:8" ht="15.95" customHeight="1" thickBot="1">
      <c r="A48" s="6" t="s">
        <v>47</v>
      </c>
      <c r="B48" s="3">
        <v>1210</v>
      </c>
      <c r="C48" s="55">
        <f>C13</f>
        <v>185.3</v>
      </c>
      <c r="D48" s="55">
        <f>D13</f>
        <v>336.9</v>
      </c>
      <c r="E48" s="55">
        <f>E13</f>
        <v>296</v>
      </c>
      <c r="F48" s="55">
        <f>F13</f>
        <v>336.9</v>
      </c>
      <c r="G48" s="51">
        <f>F48-E48</f>
        <v>40.899999999999977</v>
      </c>
      <c r="H48" s="51">
        <f>F48/E48*100</f>
        <v>113.81756756756755</v>
      </c>
    </row>
    <row r="49" spans="1:8" ht="15.95" customHeight="1" thickBot="1">
      <c r="A49" s="6" t="s">
        <v>48</v>
      </c>
      <c r="B49" s="3">
        <v>1220</v>
      </c>
      <c r="C49" s="55">
        <f>C16+C14</f>
        <v>196.39999999999998</v>
      </c>
      <c r="D49" s="55">
        <f>D16+D14</f>
        <v>223.6</v>
      </c>
      <c r="E49" s="55">
        <f>E16+E14</f>
        <v>289.10000000000002</v>
      </c>
      <c r="F49" s="55">
        <f>F16+F14</f>
        <v>223.6</v>
      </c>
      <c r="G49" s="51">
        <f>F49-E49</f>
        <v>-65.500000000000028</v>
      </c>
      <c r="H49" s="51">
        <f>F49/E49*100</f>
        <v>77.343479764787261</v>
      </c>
    </row>
    <row r="50" spans="1:8" ht="15.95" customHeight="1" thickBot="1">
      <c r="A50" s="8" t="s">
        <v>49</v>
      </c>
      <c r="B50" s="3">
        <v>1230</v>
      </c>
      <c r="C50" s="51"/>
      <c r="D50" s="52" t="str">
        <f t="shared" si="1"/>
        <v>-</v>
      </c>
      <c r="E50" s="51" t="s">
        <v>14</v>
      </c>
      <c r="F50" s="51" t="s">
        <v>14</v>
      </c>
      <c r="G50" s="51" t="s">
        <v>14</v>
      </c>
      <c r="H50" s="51" t="s">
        <v>14</v>
      </c>
    </row>
    <row r="51" spans="1:8" ht="15.95" customHeight="1" thickBot="1">
      <c r="A51" s="6" t="s">
        <v>50</v>
      </c>
      <c r="B51" s="3" t="s">
        <v>51</v>
      </c>
      <c r="C51" s="51"/>
      <c r="D51" s="52" t="str">
        <f t="shared" si="1"/>
        <v xml:space="preserve"> </v>
      </c>
      <c r="E51" s="51" t="s">
        <v>51</v>
      </c>
      <c r="F51" s="51" t="s">
        <v>51</v>
      </c>
      <c r="G51" s="52" t="s">
        <v>14</v>
      </c>
      <c r="H51" s="52" t="s">
        <v>14</v>
      </c>
    </row>
    <row r="52" spans="1:8" ht="15.95" customHeight="1" thickBot="1">
      <c r="A52" s="8" t="s">
        <v>52</v>
      </c>
      <c r="B52" s="3">
        <v>1400</v>
      </c>
      <c r="C52" s="51">
        <f ca="1">Лист3!C94</f>
        <v>10.5</v>
      </c>
      <c r="D52" s="51">
        <f ca="1">SUM(D53:D54)</f>
        <v>12.600000000000001</v>
      </c>
      <c r="E52" s="51">
        <f ca="1">Лист3!E94</f>
        <v>18.5</v>
      </c>
      <c r="F52" s="51">
        <f ca="1">Лист3!F94</f>
        <v>12.600000000000001</v>
      </c>
      <c r="G52" s="51">
        <f>F52-E52</f>
        <v>-5.8999999999999986</v>
      </c>
      <c r="H52" s="51">
        <f>F52/E52*100</f>
        <v>68.108108108108112</v>
      </c>
    </row>
    <row r="53" spans="1:8" ht="15.95" customHeight="1" thickBot="1">
      <c r="A53" s="8" t="s">
        <v>53</v>
      </c>
      <c r="B53" s="3">
        <v>1401</v>
      </c>
      <c r="C53" s="51">
        <f ca="1">Лист3!C95</f>
        <v>2.9</v>
      </c>
      <c r="D53" s="51">
        <f ca="1">Лист3!D95</f>
        <v>5.2</v>
      </c>
      <c r="E53" s="51">
        <f ca="1">Лист3!E95</f>
        <v>5</v>
      </c>
      <c r="F53" s="51">
        <f ca="1">Лист3!F95</f>
        <v>5.2</v>
      </c>
      <c r="G53" s="51">
        <f t="shared" ref="G53:G59" si="3">F53-E53</f>
        <v>0.20000000000000018</v>
      </c>
      <c r="H53" s="51">
        <f t="shared" ref="H53:H59" si="4">F53/E53*100</f>
        <v>104</v>
      </c>
    </row>
    <row r="54" spans="1:8" ht="15.95" customHeight="1" thickBot="1">
      <c r="A54" s="8" t="s">
        <v>54</v>
      </c>
      <c r="B54" s="3">
        <v>1402</v>
      </c>
      <c r="C54" s="51">
        <f ca="1">Лист3!C96</f>
        <v>7.6</v>
      </c>
      <c r="D54" s="51">
        <f ca="1">Лист3!D96</f>
        <v>7.4</v>
      </c>
      <c r="E54" s="51">
        <f ca="1">Лист3!E96</f>
        <v>13.5</v>
      </c>
      <c r="F54" s="51">
        <f ca="1">Лист3!F96</f>
        <v>7.4</v>
      </c>
      <c r="G54" s="51">
        <f t="shared" si="3"/>
        <v>-6.1</v>
      </c>
      <c r="H54" s="51">
        <f t="shared" si="4"/>
        <v>54.814814814814817</v>
      </c>
    </row>
    <row r="55" spans="1:8" ht="15.95" customHeight="1" thickBot="1">
      <c r="A55" s="8" t="s">
        <v>55</v>
      </c>
      <c r="B55" s="3">
        <v>1410</v>
      </c>
      <c r="C55" s="51">
        <f ca="1">Лист3!C97</f>
        <v>150</v>
      </c>
      <c r="D55" s="51">
        <f ca="1">Лист3!D97</f>
        <v>162.5</v>
      </c>
      <c r="E55" s="51">
        <f ca="1">Лист3!E97</f>
        <v>207.9</v>
      </c>
      <c r="F55" s="51">
        <f ca="1">Лист3!F97</f>
        <v>162.5</v>
      </c>
      <c r="G55" s="51">
        <f t="shared" si="3"/>
        <v>-45.400000000000006</v>
      </c>
      <c r="H55" s="51">
        <f t="shared" si="4"/>
        <v>78.162578162578157</v>
      </c>
    </row>
    <row r="56" spans="1:8" ht="15.95" customHeight="1" thickBot="1">
      <c r="A56" s="8" t="s">
        <v>56</v>
      </c>
      <c r="B56" s="3">
        <v>1420</v>
      </c>
      <c r="C56" s="51">
        <f ca="1">Лист3!C98</f>
        <v>31.3</v>
      </c>
      <c r="D56" s="51">
        <f ca="1">Лист3!D98</f>
        <v>35.700000000000003</v>
      </c>
      <c r="E56" s="51">
        <f ca="1">Лист3!E98</f>
        <v>45.7</v>
      </c>
      <c r="F56" s="51">
        <f ca="1">Лист3!F98</f>
        <v>35.700000000000003</v>
      </c>
      <c r="G56" s="51">
        <f t="shared" si="3"/>
        <v>-10</v>
      </c>
      <c r="H56" s="51">
        <f t="shared" si="4"/>
        <v>78.118161925601754</v>
      </c>
    </row>
    <row r="57" spans="1:8" ht="15.95" customHeight="1" thickBot="1">
      <c r="A57" s="8" t="s">
        <v>57</v>
      </c>
      <c r="B57" s="3">
        <v>1430</v>
      </c>
      <c r="C57" s="51">
        <f ca="1">Лист3!C99</f>
        <v>0</v>
      </c>
      <c r="D57" s="51">
        <f ca="1">Лист3!D99</f>
        <v>6.3</v>
      </c>
      <c r="E57" s="51">
        <f ca="1">Лист3!E99</f>
        <v>2.5</v>
      </c>
      <c r="F57" s="51">
        <f ca="1">Лист3!F99</f>
        <v>6.3</v>
      </c>
      <c r="G57" s="51">
        <f t="shared" si="3"/>
        <v>3.8</v>
      </c>
      <c r="H57" s="51">
        <f t="shared" si="4"/>
        <v>252</v>
      </c>
    </row>
    <row r="58" spans="1:8" ht="15.95" customHeight="1" thickBot="1">
      <c r="A58" s="8" t="s">
        <v>58</v>
      </c>
      <c r="B58" s="3">
        <v>1440</v>
      </c>
      <c r="C58" s="51">
        <f ca="1">Лист3!C100</f>
        <v>4.5999999999999996</v>
      </c>
      <c r="D58" s="51">
        <f ca="1">Лист3!D100</f>
        <v>6.5</v>
      </c>
      <c r="E58" s="51">
        <f ca="1">Лист3!E100</f>
        <v>14.5</v>
      </c>
      <c r="F58" s="51">
        <f ca="1">Лист3!F100</f>
        <v>6.5</v>
      </c>
      <c r="G58" s="51">
        <f t="shared" si="3"/>
        <v>-8</v>
      </c>
      <c r="H58" s="51">
        <f t="shared" si="4"/>
        <v>44.827586206896555</v>
      </c>
    </row>
    <row r="59" spans="1:8" ht="15.95" customHeight="1" thickBot="1">
      <c r="A59" s="6" t="s">
        <v>59</v>
      </c>
      <c r="B59" s="7">
        <v>1450</v>
      </c>
      <c r="C59" s="53">
        <f>C52+C55+C56+C57+C58</f>
        <v>196.4</v>
      </c>
      <c r="D59" s="53">
        <f>D52+D55+D56+D57+D58</f>
        <v>223.60000000000002</v>
      </c>
      <c r="E59" s="53">
        <f>E52+E55+E56+E57+E58</f>
        <v>289.10000000000002</v>
      </c>
      <c r="F59" s="53">
        <f>F52+F55+F56+F57+F58</f>
        <v>223.60000000000002</v>
      </c>
      <c r="G59" s="51">
        <f t="shared" si="3"/>
        <v>-65.5</v>
      </c>
      <c r="H59" s="51">
        <f t="shared" si="4"/>
        <v>77.343479764787276</v>
      </c>
    </row>
    <row r="60" spans="1:8" ht="15.95" customHeight="1" thickBot="1">
      <c r="A60" s="163" t="s">
        <v>60</v>
      </c>
      <c r="B60" s="164"/>
      <c r="C60" s="164"/>
      <c r="D60" s="164"/>
      <c r="E60" s="164"/>
      <c r="F60" s="164"/>
      <c r="G60" s="164"/>
      <c r="H60" s="165"/>
    </row>
    <row r="61" spans="1:8" ht="15.95" customHeight="1" thickBot="1">
      <c r="A61" s="166" t="s">
        <v>61</v>
      </c>
      <c r="B61" s="167"/>
      <c r="C61" s="167"/>
      <c r="D61" s="167"/>
      <c r="E61" s="167"/>
      <c r="F61" s="167"/>
      <c r="G61" s="167"/>
      <c r="H61" s="168"/>
    </row>
    <row r="62" spans="1:8" ht="29.25" customHeight="1" thickBot="1">
      <c r="A62" s="8" t="s">
        <v>62</v>
      </c>
      <c r="B62" s="3">
        <v>2000</v>
      </c>
      <c r="C62" s="51">
        <f ca="1">Лист4!C11</f>
        <v>3.3</v>
      </c>
      <c r="D62" s="51">
        <f ca="1">Лист4!D11</f>
        <v>214</v>
      </c>
      <c r="E62" s="51">
        <f ca="1">Лист4!E11</f>
        <v>0</v>
      </c>
      <c r="F62" s="51">
        <f ca="1">Лист4!F11</f>
        <v>214</v>
      </c>
      <c r="G62" s="51">
        <f>F62-E62</f>
        <v>214</v>
      </c>
      <c r="H62" s="51" t="s">
        <v>14</v>
      </c>
    </row>
    <row r="63" spans="1:8" ht="15.95" customHeight="1" thickBot="1">
      <c r="A63" s="8" t="s">
        <v>44</v>
      </c>
      <c r="B63" s="3">
        <v>1200</v>
      </c>
      <c r="C63" s="51">
        <f ca="1">Лист4!C10</f>
        <v>-11.09999999999998</v>
      </c>
      <c r="D63" s="51">
        <f ca="1">Лист4!D10</f>
        <v>75.399999999999977</v>
      </c>
      <c r="E63" s="51">
        <f ca="1">Лист4!E10</f>
        <v>2.2000000000000002</v>
      </c>
      <c r="F63" s="51">
        <f ca="1">Лист4!F10</f>
        <v>75.399999999999977</v>
      </c>
      <c r="G63" s="51">
        <f>F63-E63</f>
        <v>73.199999999999974</v>
      </c>
      <c r="H63" s="51">
        <f>F63/E63*100</f>
        <v>3427.2727272727261</v>
      </c>
    </row>
    <row r="64" spans="1:8" ht="15.95" customHeight="1" thickBot="1">
      <c r="A64" s="8" t="s">
        <v>63</v>
      </c>
      <c r="B64" s="3">
        <v>2010</v>
      </c>
      <c r="C64" s="56" t="str">
        <f>D64</f>
        <v>-</v>
      </c>
      <c r="D64" s="56" t="str">
        <f t="shared" ref="D64:D72" si="5">F64</f>
        <v>-</v>
      </c>
      <c r="E64" s="56" t="s">
        <v>14</v>
      </c>
      <c r="F64" s="56" t="s">
        <v>14</v>
      </c>
      <c r="G64" s="51" t="s">
        <v>14</v>
      </c>
      <c r="H64" s="51" t="s">
        <v>14</v>
      </c>
    </row>
    <row r="65" spans="1:8" ht="15.95" customHeight="1" thickBot="1">
      <c r="A65" s="8" t="s">
        <v>64</v>
      </c>
      <c r="B65" s="3">
        <v>2011</v>
      </c>
      <c r="C65" s="56" t="str">
        <f t="shared" ref="C65:C72" si="6">D65</f>
        <v>( )</v>
      </c>
      <c r="D65" s="51" t="str">
        <f t="shared" si="5"/>
        <v>( )</v>
      </c>
      <c r="E65" s="51" t="s">
        <v>19</v>
      </c>
      <c r="F65" s="51" t="s">
        <v>19</v>
      </c>
      <c r="G65" s="51" t="s">
        <v>14</v>
      </c>
      <c r="H65" s="51" t="s">
        <v>14</v>
      </c>
    </row>
    <row r="66" spans="1:8" ht="15.95" customHeight="1" thickBot="1">
      <c r="A66" s="8" t="s">
        <v>65</v>
      </c>
      <c r="B66" s="3">
        <v>2012</v>
      </c>
      <c r="C66" s="56" t="str">
        <f t="shared" si="6"/>
        <v>( )</v>
      </c>
      <c r="D66" s="51" t="str">
        <f t="shared" si="5"/>
        <v>( )</v>
      </c>
      <c r="E66" s="51" t="s">
        <v>19</v>
      </c>
      <c r="F66" s="51" t="s">
        <v>19</v>
      </c>
      <c r="G66" s="51" t="s">
        <v>14</v>
      </c>
      <c r="H66" s="51" t="s">
        <v>14</v>
      </c>
    </row>
    <row r="67" spans="1:8" ht="15.95" customHeight="1" thickBot="1">
      <c r="A67" s="8" t="s">
        <v>66</v>
      </c>
      <c r="B67" s="3" t="s">
        <v>67</v>
      </c>
      <c r="C67" s="56" t="str">
        <f t="shared" si="6"/>
        <v>( )</v>
      </c>
      <c r="D67" s="51" t="str">
        <f t="shared" si="5"/>
        <v>( )</v>
      </c>
      <c r="E67" s="51" t="s">
        <v>19</v>
      </c>
      <c r="F67" s="51" t="s">
        <v>19</v>
      </c>
      <c r="G67" s="51" t="s">
        <v>14</v>
      </c>
      <c r="H67" s="51" t="s">
        <v>14</v>
      </c>
    </row>
    <row r="68" spans="1:8" ht="15.95" customHeight="1" thickBot="1">
      <c r="A68" s="8" t="s">
        <v>68</v>
      </c>
      <c r="B68" s="3">
        <v>2020</v>
      </c>
      <c r="C68" s="56" t="str">
        <f t="shared" si="6"/>
        <v>-</v>
      </c>
      <c r="D68" s="51" t="str">
        <f t="shared" si="5"/>
        <v>-</v>
      </c>
      <c r="E68" s="51" t="s">
        <v>14</v>
      </c>
      <c r="F68" s="51" t="s">
        <v>14</v>
      </c>
      <c r="G68" s="51" t="s">
        <v>14</v>
      </c>
      <c r="H68" s="51" t="s">
        <v>14</v>
      </c>
    </row>
    <row r="69" spans="1:8" ht="15.95" customHeight="1" thickBot="1">
      <c r="A69" s="8" t="s">
        <v>69</v>
      </c>
      <c r="B69" s="3">
        <v>2030</v>
      </c>
      <c r="C69" s="56" t="str">
        <f t="shared" si="6"/>
        <v>( )</v>
      </c>
      <c r="D69" s="51" t="str">
        <f t="shared" si="5"/>
        <v>( )</v>
      </c>
      <c r="E69" s="51" t="s">
        <v>19</v>
      </c>
      <c r="F69" s="51" t="s">
        <v>19</v>
      </c>
      <c r="G69" s="51" t="s">
        <v>14</v>
      </c>
      <c r="H69" s="51" t="s">
        <v>14</v>
      </c>
    </row>
    <row r="70" spans="1:8" ht="15.95" customHeight="1" thickBot="1">
      <c r="A70" s="8" t="s">
        <v>70</v>
      </c>
      <c r="B70" s="3">
        <v>2040</v>
      </c>
      <c r="C70" s="56" t="str">
        <f t="shared" si="6"/>
        <v>( )</v>
      </c>
      <c r="D70" s="51" t="str">
        <f t="shared" si="5"/>
        <v>( )</v>
      </c>
      <c r="E70" s="51" t="s">
        <v>19</v>
      </c>
      <c r="F70" s="51" t="s">
        <v>19</v>
      </c>
      <c r="G70" s="51" t="s">
        <v>14</v>
      </c>
      <c r="H70" s="51" t="s">
        <v>14</v>
      </c>
    </row>
    <row r="71" spans="1:8" ht="15.95" customHeight="1" thickBot="1">
      <c r="A71" s="8" t="s">
        <v>71</v>
      </c>
      <c r="B71" s="3">
        <v>2050</v>
      </c>
      <c r="C71" s="56" t="str">
        <f t="shared" si="6"/>
        <v>( )</v>
      </c>
      <c r="D71" s="51" t="str">
        <f t="shared" si="5"/>
        <v>( )</v>
      </c>
      <c r="E71" s="51" t="s">
        <v>19</v>
      </c>
      <c r="F71" s="51" t="s">
        <v>19</v>
      </c>
      <c r="G71" s="51" t="s">
        <v>14</v>
      </c>
      <c r="H71" s="51" t="s">
        <v>14</v>
      </c>
    </row>
    <row r="72" spans="1:8" ht="15.95" customHeight="1" thickBot="1">
      <c r="A72" s="8" t="s">
        <v>72</v>
      </c>
      <c r="B72" s="3">
        <v>2060</v>
      </c>
      <c r="C72" s="56" t="str">
        <f t="shared" si="6"/>
        <v>( )</v>
      </c>
      <c r="D72" s="51" t="str">
        <f t="shared" si="5"/>
        <v>( )</v>
      </c>
      <c r="E72" s="51" t="s">
        <v>19</v>
      </c>
      <c r="F72" s="51" t="s">
        <v>19</v>
      </c>
      <c r="G72" s="51" t="s">
        <v>14</v>
      </c>
      <c r="H72" s="51" t="s">
        <v>14</v>
      </c>
    </row>
    <row r="73" spans="1:8" ht="30.75" customHeight="1" thickBot="1">
      <c r="A73" s="8" t="s">
        <v>73</v>
      </c>
      <c r="B73" s="3">
        <v>2070</v>
      </c>
      <c r="C73" s="50">
        <f ca="1">Лист4!C22</f>
        <v>-7.7999999999999803</v>
      </c>
      <c r="D73" s="50">
        <f ca="1">Лист4!D22</f>
        <v>289.39999999999998</v>
      </c>
      <c r="E73" s="50">
        <f ca="1">Лист4!E22</f>
        <v>2.2000000000000002</v>
      </c>
      <c r="F73" s="50">
        <f ca="1">Лист4!F22</f>
        <v>289.39999999999998</v>
      </c>
      <c r="G73" s="51">
        <f>F73-E73</f>
        <v>287.2</v>
      </c>
      <c r="H73" s="51">
        <f>F73/E73*100</f>
        <v>13154.545454545454</v>
      </c>
    </row>
    <row r="74" spans="1:8" ht="15.95" customHeight="1" thickBot="1">
      <c r="A74" s="166" t="s">
        <v>74</v>
      </c>
      <c r="B74" s="167"/>
      <c r="C74" s="167"/>
      <c r="D74" s="167"/>
      <c r="E74" s="167"/>
      <c r="F74" s="167"/>
      <c r="G74" s="167"/>
      <c r="H74" s="168"/>
    </row>
    <row r="75" spans="1:8" ht="33.75" customHeight="1" thickBot="1">
      <c r="A75" s="6" t="s">
        <v>75</v>
      </c>
      <c r="B75" s="7">
        <v>2110</v>
      </c>
      <c r="C75" s="52">
        <f ca="1">11.2+2.3</f>
        <v>13.5</v>
      </c>
      <c r="D75" s="52">
        <f ca="1">D77+D76+2.4</f>
        <v>65.5</v>
      </c>
      <c r="E75" s="52">
        <f ca="1">4.7+3.1</f>
        <v>7.8000000000000007</v>
      </c>
      <c r="F75" s="52">
        <f ca="1">F77+F76+2.4</f>
        <v>65.5</v>
      </c>
      <c r="G75" s="51">
        <f>F75-E75</f>
        <v>57.7</v>
      </c>
      <c r="H75" s="51">
        <f>F75/E75*100</f>
        <v>839.74358974358961</v>
      </c>
    </row>
    <row r="76" spans="1:8" ht="15.95" customHeight="1" thickBot="1">
      <c r="A76" s="8" t="s">
        <v>76</v>
      </c>
      <c r="B76" s="3">
        <v>2111</v>
      </c>
      <c r="C76" s="52">
        <f ca="1">Лист4!C25</f>
        <v>11.2</v>
      </c>
      <c r="D76" s="52">
        <f ca="1">Лист4!D25</f>
        <v>37.9</v>
      </c>
      <c r="E76" s="52">
        <f ca="1">Лист4!E25</f>
        <v>4.7</v>
      </c>
      <c r="F76" s="52">
        <f ca="1">Лист4!F25</f>
        <v>37.9</v>
      </c>
      <c r="G76" s="51">
        <f>F76-E76</f>
        <v>33.199999999999996</v>
      </c>
      <c r="H76" s="51">
        <f>F76/E76*100</f>
        <v>806.38297872340422</v>
      </c>
    </row>
    <row r="77" spans="1:8" ht="15.95" customHeight="1" thickBot="1">
      <c r="A77" s="8" t="s">
        <v>77</v>
      </c>
      <c r="B77" s="3">
        <v>2112</v>
      </c>
      <c r="C77" s="51" t="str">
        <f ca="1">Лист4!C26</f>
        <v>-</v>
      </c>
      <c r="D77" s="51">
        <f ca="1">Лист4!D26</f>
        <v>25.2</v>
      </c>
      <c r="E77" s="51" t="str">
        <f ca="1">Лист4!E26</f>
        <v>-</v>
      </c>
      <c r="F77" s="51">
        <f ca="1">Лист4!F26</f>
        <v>25.2</v>
      </c>
      <c r="G77" s="51">
        <v>25.2</v>
      </c>
      <c r="H77" s="51" t="s">
        <v>14</v>
      </c>
    </row>
    <row r="78" spans="1:8" ht="15.95" customHeight="1" thickBot="1">
      <c r="A78" s="8" t="s">
        <v>78</v>
      </c>
      <c r="B78" s="3">
        <v>2113</v>
      </c>
      <c r="C78" s="51" t="str">
        <f>D78</f>
        <v>( )</v>
      </c>
      <c r="D78" s="52" t="str">
        <f t="shared" ref="D78:D86" si="7">F78</f>
        <v>( )</v>
      </c>
      <c r="E78" s="51" t="s">
        <v>19</v>
      </c>
      <c r="F78" s="51" t="s">
        <v>19</v>
      </c>
      <c r="G78" s="51" t="s">
        <v>14</v>
      </c>
      <c r="H78" s="51" t="s">
        <v>14</v>
      </c>
    </row>
    <row r="79" spans="1:8" ht="15.95" customHeight="1" thickBot="1">
      <c r="A79" s="8" t="s">
        <v>79</v>
      </c>
      <c r="B79" s="3">
        <v>2114</v>
      </c>
      <c r="C79" s="51" t="str">
        <f>D79</f>
        <v>-</v>
      </c>
      <c r="D79" s="52" t="str">
        <f t="shared" si="7"/>
        <v>-</v>
      </c>
      <c r="E79" s="51" t="s">
        <v>14</v>
      </c>
      <c r="F79" s="51" t="s">
        <v>14</v>
      </c>
      <c r="G79" s="51" t="s">
        <v>14</v>
      </c>
      <c r="H79" s="51" t="s">
        <v>14</v>
      </c>
    </row>
    <row r="80" spans="1:8" ht="31.5" customHeight="1" thickBot="1">
      <c r="A80" s="8" t="s">
        <v>80</v>
      </c>
      <c r="B80" s="3">
        <v>2115</v>
      </c>
      <c r="C80" s="51" t="str">
        <f>D80</f>
        <v>-</v>
      </c>
      <c r="D80" s="52" t="str">
        <f t="shared" si="7"/>
        <v>-</v>
      </c>
      <c r="E80" s="51" t="s">
        <v>14</v>
      </c>
      <c r="F80" s="51" t="s">
        <v>14</v>
      </c>
      <c r="G80" s="51" t="s">
        <v>14</v>
      </c>
      <c r="H80" s="51" t="s">
        <v>14</v>
      </c>
    </row>
    <row r="81" spans="1:8" ht="15.95" customHeight="1" thickBot="1">
      <c r="A81" s="8" t="s">
        <v>81</v>
      </c>
      <c r="B81" s="3">
        <v>2116</v>
      </c>
      <c r="C81" s="51" t="str">
        <f>D81</f>
        <v>-</v>
      </c>
      <c r="D81" s="52" t="str">
        <f t="shared" si="7"/>
        <v>-</v>
      </c>
      <c r="E81" s="51" t="s">
        <v>14</v>
      </c>
      <c r="F81" s="51" t="s">
        <v>14</v>
      </c>
      <c r="G81" s="51" t="s">
        <v>14</v>
      </c>
      <c r="H81" s="51" t="s">
        <v>14</v>
      </c>
    </row>
    <row r="82" spans="1:8" ht="15.95" customHeight="1" thickBot="1">
      <c r="A82" s="8" t="s">
        <v>82</v>
      </c>
      <c r="B82" s="3">
        <v>2117</v>
      </c>
      <c r="C82" s="51" t="str">
        <f>D82</f>
        <v>-</v>
      </c>
      <c r="D82" s="79" t="str">
        <f t="shared" si="7"/>
        <v>-</v>
      </c>
      <c r="E82" s="51" t="s">
        <v>14</v>
      </c>
      <c r="F82" s="51" t="s">
        <v>14</v>
      </c>
      <c r="G82" s="51" t="s">
        <v>14</v>
      </c>
      <c r="H82" s="51" t="s">
        <v>14</v>
      </c>
    </row>
    <row r="83" spans="1:8" ht="33" customHeight="1" thickBot="1">
      <c r="A83" s="6" t="s">
        <v>83</v>
      </c>
      <c r="B83" s="7">
        <v>2120</v>
      </c>
      <c r="C83" s="80">
        <f ca="1">Лист4!C34</f>
        <v>27</v>
      </c>
      <c r="D83" s="147">
        <f ca="1">Лист4!D35</f>
        <v>29.2</v>
      </c>
      <c r="E83" s="52">
        <f ca="1">Лист4!E35</f>
        <v>37.4</v>
      </c>
      <c r="F83" s="52">
        <f ca="1">Лист4!F35</f>
        <v>29.2</v>
      </c>
      <c r="G83" s="51">
        <f>F83-E83</f>
        <v>-8.1999999999999993</v>
      </c>
      <c r="H83" s="51">
        <f>F83/E83*100</f>
        <v>78.074866310160431</v>
      </c>
    </row>
    <row r="84" spans="1:8" ht="15.95" customHeight="1">
      <c r="A84" s="10" t="s">
        <v>84</v>
      </c>
      <c r="B84" s="187">
        <v>2130</v>
      </c>
      <c r="C84" s="169">
        <f>C87</f>
        <v>31.3</v>
      </c>
      <c r="D84" s="169">
        <f>D87</f>
        <v>35.700000000000003</v>
      </c>
      <c r="E84" s="169">
        <f>E87</f>
        <v>45.7</v>
      </c>
      <c r="F84" s="169">
        <f>F87</f>
        <v>35.700000000000003</v>
      </c>
      <c r="G84" s="185">
        <f>F84-E84</f>
        <v>-10</v>
      </c>
      <c r="H84" s="185">
        <f>F84/E84*100</f>
        <v>78.118161925601754</v>
      </c>
    </row>
    <row r="85" spans="1:8" ht="15.95" customHeight="1" thickBot="1">
      <c r="A85" s="6" t="s">
        <v>85</v>
      </c>
      <c r="B85" s="188"/>
      <c r="C85" s="170"/>
      <c r="D85" s="170"/>
      <c r="E85" s="170"/>
      <c r="F85" s="170"/>
      <c r="G85" s="186"/>
      <c r="H85" s="186"/>
    </row>
    <row r="86" spans="1:8" ht="15.95" customHeight="1" thickBot="1">
      <c r="A86" s="8" t="s">
        <v>86</v>
      </c>
      <c r="B86" s="3">
        <v>2131</v>
      </c>
      <c r="C86" s="51"/>
      <c r="D86" s="52" t="str">
        <f t="shared" si="7"/>
        <v>-</v>
      </c>
      <c r="E86" s="51" t="s">
        <v>14</v>
      </c>
      <c r="F86" s="51" t="s">
        <v>14</v>
      </c>
      <c r="G86" s="51" t="s">
        <v>14</v>
      </c>
      <c r="H86" s="51" t="s">
        <v>14</v>
      </c>
    </row>
    <row r="87" spans="1:8" ht="30.75" customHeight="1" thickBot="1">
      <c r="A87" s="8" t="s">
        <v>87</v>
      </c>
      <c r="B87" s="3">
        <v>2133</v>
      </c>
      <c r="C87" s="52">
        <f ca="1">Лист4!C42</f>
        <v>31.3</v>
      </c>
      <c r="D87" s="52">
        <f ca="1">Лист4!D42</f>
        <v>35.700000000000003</v>
      </c>
      <c r="E87" s="52">
        <f ca="1">Лист4!E42</f>
        <v>45.7</v>
      </c>
      <c r="F87" s="52">
        <f ca="1">Лист4!F42</f>
        <v>35.700000000000003</v>
      </c>
      <c r="G87" s="51">
        <f>F87-E87</f>
        <v>-10</v>
      </c>
      <c r="H87" s="51">
        <f>F87/E87*100</f>
        <v>78.118161925601754</v>
      </c>
    </row>
    <row r="88" spans="1:8" ht="15.95" customHeight="1" thickBot="1">
      <c r="A88" s="6" t="s">
        <v>88</v>
      </c>
      <c r="B88" s="7">
        <v>2200</v>
      </c>
      <c r="C88" s="52">
        <f ca="1">Лист4!C47</f>
        <v>71.8</v>
      </c>
      <c r="D88" s="52">
        <f ca="1">D75+D83+D84</f>
        <v>130.4</v>
      </c>
      <c r="E88" s="52">
        <f ca="1">E75+E83+E84</f>
        <v>90.9</v>
      </c>
      <c r="F88" s="52">
        <f ca="1">F75+F83+F84</f>
        <v>130.4</v>
      </c>
      <c r="G88" s="51">
        <f>F88-E88</f>
        <v>39.5</v>
      </c>
      <c r="H88" s="51">
        <f>F88/E88*100</f>
        <v>143.45434543454346</v>
      </c>
    </row>
    <row r="89" spans="1:8" ht="15.95" customHeight="1" thickBot="1">
      <c r="A89" s="163" t="s">
        <v>89</v>
      </c>
      <c r="B89" s="164"/>
      <c r="C89" s="164"/>
      <c r="D89" s="164"/>
      <c r="E89" s="164"/>
      <c r="F89" s="164"/>
      <c r="G89" s="164"/>
      <c r="H89" s="165"/>
    </row>
    <row r="90" spans="1:8" ht="15.95" customHeight="1" thickBot="1">
      <c r="A90" s="6" t="s">
        <v>90</v>
      </c>
      <c r="B90" s="7">
        <v>3405</v>
      </c>
      <c r="C90" s="52">
        <f ca="1">Лист5!C80</f>
        <v>80</v>
      </c>
      <c r="D90" s="52">
        <f ca="1">Лист5!D80</f>
        <v>281.7</v>
      </c>
      <c r="E90" s="52">
        <f ca="1">Лист5!E80</f>
        <v>118.2</v>
      </c>
      <c r="F90" s="52">
        <f ca="1">Лист5!F80</f>
        <v>281.7</v>
      </c>
      <c r="G90" s="51">
        <f>F90-E90</f>
        <v>163.5</v>
      </c>
      <c r="H90" s="51">
        <f>F90/E90*100</f>
        <v>238.32487309644668</v>
      </c>
    </row>
    <row r="91" spans="1:8" ht="15.95" customHeight="1" thickBot="1">
      <c r="A91" s="8" t="s">
        <v>91</v>
      </c>
      <c r="B91" s="3">
        <v>3030</v>
      </c>
      <c r="C91" s="51"/>
      <c r="D91" s="52" t="str">
        <f ca="1">F91</f>
        <v>-</v>
      </c>
      <c r="E91" s="51" t="s">
        <v>14</v>
      </c>
      <c r="F91" s="51" t="s">
        <v>14</v>
      </c>
      <c r="G91" s="51" t="s">
        <v>14</v>
      </c>
      <c r="H91" s="51" t="s">
        <v>14</v>
      </c>
    </row>
    <row r="92" spans="1:8" ht="15.95" customHeight="1" thickBot="1">
      <c r="A92" s="8" t="s">
        <v>92</v>
      </c>
      <c r="B92" s="3">
        <v>3195</v>
      </c>
      <c r="C92" s="51">
        <f ca="1">Лист5!C79</f>
        <v>51.80000000000004</v>
      </c>
      <c r="D92" s="51">
        <f ca="1">Лист5!D79</f>
        <v>-7</v>
      </c>
      <c r="E92" s="51">
        <f ca="1">Лист5!E79</f>
        <v>2.1999999999999886</v>
      </c>
      <c r="F92" s="51">
        <f ca="1">F96-F90</f>
        <v>-7</v>
      </c>
      <c r="G92" s="51">
        <f>F92-E92</f>
        <v>-9.1999999999999886</v>
      </c>
      <c r="H92" s="51">
        <f>F92/E92*100</f>
        <v>-318.18181818181984</v>
      </c>
    </row>
    <row r="93" spans="1:8" ht="15.95" customHeight="1" thickBot="1">
      <c r="A93" s="8" t="s">
        <v>93</v>
      </c>
      <c r="B93" s="3">
        <v>3295</v>
      </c>
      <c r="C93" s="51"/>
      <c r="D93" s="52" t="str">
        <f>F93</f>
        <v>-</v>
      </c>
      <c r="E93" s="51" t="s">
        <v>14</v>
      </c>
      <c r="F93" s="51" t="s">
        <v>14</v>
      </c>
      <c r="G93" s="51" t="s">
        <v>14</v>
      </c>
      <c r="H93" s="51" t="s">
        <v>14</v>
      </c>
    </row>
    <row r="94" spans="1:8" ht="15.95" customHeight="1" thickBot="1">
      <c r="A94" s="8" t="s">
        <v>94</v>
      </c>
      <c r="B94" s="3">
        <v>3395</v>
      </c>
      <c r="C94" s="51"/>
      <c r="D94" s="52" t="str">
        <f>F94</f>
        <v>-</v>
      </c>
      <c r="E94" s="51" t="s">
        <v>14</v>
      </c>
      <c r="F94" s="51" t="s">
        <v>14</v>
      </c>
      <c r="G94" s="51" t="s">
        <v>14</v>
      </c>
      <c r="H94" s="51" t="s">
        <v>14</v>
      </c>
    </row>
    <row r="95" spans="1:8" ht="15.95" customHeight="1" thickBot="1">
      <c r="A95" s="8" t="s">
        <v>95</v>
      </c>
      <c r="B95" s="3">
        <v>3410</v>
      </c>
      <c r="C95" s="51"/>
      <c r="D95" s="52" t="str">
        <f>F95</f>
        <v>-</v>
      </c>
      <c r="E95" s="51" t="s">
        <v>14</v>
      </c>
      <c r="F95" s="51" t="s">
        <v>14</v>
      </c>
      <c r="G95" s="51" t="s">
        <v>14</v>
      </c>
      <c r="H95" s="51" t="s">
        <v>14</v>
      </c>
    </row>
    <row r="96" spans="1:8" ht="15.95" customHeight="1" thickBot="1">
      <c r="A96" s="6" t="s">
        <v>96</v>
      </c>
      <c r="B96" s="7">
        <v>3415</v>
      </c>
      <c r="C96" s="53">
        <f ca="1">Лист5!C82</f>
        <v>131.80000000000004</v>
      </c>
      <c r="D96" s="53">
        <f ca="1">Лист5!D82</f>
        <v>274.7</v>
      </c>
      <c r="E96" s="53">
        <f ca="1">Лист5!E82</f>
        <v>120.39999999999999</v>
      </c>
      <c r="F96" s="53">
        <f ca="1">Лист5!F82</f>
        <v>274.7</v>
      </c>
      <c r="G96" s="51">
        <f>F96-E96</f>
        <v>154.30000000000001</v>
      </c>
      <c r="H96" s="51">
        <f>F96/E96*100</f>
        <v>228.15614617940199</v>
      </c>
    </row>
    <row r="97" spans="1:8" ht="15.95" customHeight="1" thickBot="1">
      <c r="A97" s="171" t="s">
        <v>97</v>
      </c>
      <c r="B97" s="172"/>
      <c r="C97" s="172"/>
      <c r="D97" s="172"/>
      <c r="E97" s="172"/>
      <c r="F97" s="172"/>
      <c r="G97" s="172"/>
      <c r="H97" s="173"/>
    </row>
    <row r="98" spans="1:8" ht="15.95" customHeight="1" thickBot="1">
      <c r="A98" s="135" t="s">
        <v>98</v>
      </c>
      <c r="B98" s="132">
        <v>4000</v>
      </c>
      <c r="C98" s="148" t="s">
        <v>14</v>
      </c>
      <c r="D98" s="136">
        <f>D101</f>
        <v>0.3</v>
      </c>
      <c r="E98" s="136">
        <f>E101+E100</f>
        <v>3</v>
      </c>
      <c r="F98" s="136">
        <f>F101</f>
        <v>0.3</v>
      </c>
      <c r="G98" s="142">
        <f>F98-E98</f>
        <v>-2.7</v>
      </c>
      <c r="H98" s="142">
        <f>F98/E98*100</f>
        <v>10</v>
      </c>
    </row>
    <row r="99" spans="1:8" ht="15.95" customHeight="1" thickBot="1">
      <c r="A99" s="8" t="s">
        <v>99</v>
      </c>
      <c r="B99" s="3">
        <v>4010</v>
      </c>
      <c r="C99" s="52" t="str">
        <f>D99</f>
        <v>-</v>
      </c>
      <c r="D99" s="71" t="str">
        <f t="shared" ref="D99:D109" si="8">F99</f>
        <v>-</v>
      </c>
      <c r="E99" s="51" t="s">
        <v>14</v>
      </c>
      <c r="F99" s="51" t="s">
        <v>14</v>
      </c>
      <c r="G99" s="51" t="s">
        <v>14</v>
      </c>
      <c r="H99" s="51" t="s">
        <v>14</v>
      </c>
    </row>
    <row r="100" spans="1:8" ht="15.95" customHeight="1" thickBot="1">
      <c r="A100" s="8" t="s">
        <v>100</v>
      </c>
      <c r="B100" s="3">
        <v>4020</v>
      </c>
      <c r="C100" s="52" t="s">
        <v>14</v>
      </c>
      <c r="D100" s="71" t="s">
        <v>14</v>
      </c>
      <c r="E100" s="52">
        <v>2</v>
      </c>
      <c r="F100" s="52" t="s">
        <v>14</v>
      </c>
      <c r="G100" s="51" t="s">
        <v>14</v>
      </c>
      <c r="H100" s="51" t="s">
        <v>14</v>
      </c>
    </row>
    <row r="101" spans="1:8" ht="15.95" customHeight="1" thickBot="1">
      <c r="A101" s="8" t="s">
        <v>101</v>
      </c>
      <c r="B101" s="3">
        <v>4030</v>
      </c>
      <c r="C101" s="52" t="s">
        <v>14</v>
      </c>
      <c r="D101" s="52">
        <f ca="1">Лист6!D12</f>
        <v>0.3</v>
      </c>
      <c r="E101" s="52">
        <f ca="1">Лист6!E12</f>
        <v>1</v>
      </c>
      <c r="F101" s="52">
        <f ca="1">Лист6!F12</f>
        <v>0.3</v>
      </c>
      <c r="G101" s="51">
        <f>F101-E101</f>
        <v>-0.7</v>
      </c>
      <c r="H101" s="51">
        <f>F101/E101*100</f>
        <v>30</v>
      </c>
    </row>
    <row r="102" spans="1:8" ht="15.95" customHeight="1" thickBot="1">
      <c r="A102" s="8" t="s">
        <v>102</v>
      </c>
      <c r="B102" s="3">
        <v>4040</v>
      </c>
      <c r="C102" s="51" t="str">
        <f>D102</f>
        <v>-</v>
      </c>
      <c r="D102" s="71" t="str">
        <f t="shared" si="8"/>
        <v>-</v>
      </c>
      <c r="E102" s="51" t="s">
        <v>14</v>
      </c>
      <c r="F102" s="51" t="s">
        <v>14</v>
      </c>
      <c r="G102" s="51" t="s">
        <v>14</v>
      </c>
      <c r="H102" s="51" t="s">
        <v>14</v>
      </c>
    </row>
    <row r="103" spans="1:8" ht="15.95" customHeight="1" thickBot="1">
      <c r="A103" s="8" t="s">
        <v>103</v>
      </c>
      <c r="B103" s="3">
        <v>4050</v>
      </c>
      <c r="C103" s="51" t="str">
        <f>D103</f>
        <v>-</v>
      </c>
      <c r="D103" s="71" t="str">
        <f t="shared" si="8"/>
        <v>-</v>
      </c>
      <c r="E103" s="51" t="s">
        <v>14</v>
      </c>
      <c r="F103" s="51" t="s">
        <v>14</v>
      </c>
      <c r="G103" s="51" t="s">
        <v>14</v>
      </c>
      <c r="H103" s="51" t="s">
        <v>14</v>
      </c>
    </row>
    <row r="104" spans="1:8" ht="15.95" customHeight="1" thickBot="1">
      <c r="A104" s="8" t="s">
        <v>104</v>
      </c>
      <c r="B104" s="3">
        <v>4060</v>
      </c>
      <c r="C104" s="51" t="str">
        <f>D104</f>
        <v>-</v>
      </c>
      <c r="D104" s="71" t="str">
        <f t="shared" si="8"/>
        <v>-</v>
      </c>
      <c r="E104" s="51" t="s">
        <v>14</v>
      </c>
      <c r="F104" s="51" t="s">
        <v>14</v>
      </c>
      <c r="G104" s="51" t="s">
        <v>14</v>
      </c>
      <c r="H104" s="51" t="s">
        <v>14</v>
      </c>
    </row>
    <row r="105" spans="1:8" ht="15.95" customHeight="1" thickBot="1">
      <c r="A105" s="6" t="s">
        <v>105</v>
      </c>
      <c r="B105" s="7">
        <v>4000</v>
      </c>
      <c r="C105" s="50" t="s">
        <v>14</v>
      </c>
      <c r="D105" s="50">
        <f>D108</f>
        <v>0.3</v>
      </c>
      <c r="E105" s="50">
        <f>E108</f>
        <v>3</v>
      </c>
      <c r="F105" s="50">
        <f>F108</f>
        <v>0.3</v>
      </c>
      <c r="G105" s="51">
        <f>F105-E105</f>
        <v>-2.7</v>
      </c>
      <c r="H105" s="51">
        <f>F105/E105*100</f>
        <v>10</v>
      </c>
    </row>
    <row r="106" spans="1:8" ht="15.95" customHeight="1" thickBot="1">
      <c r="A106" s="8" t="s">
        <v>106</v>
      </c>
      <c r="B106" s="3" t="s">
        <v>107</v>
      </c>
      <c r="C106" s="51" t="str">
        <f>D106</f>
        <v>-</v>
      </c>
      <c r="D106" s="71" t="str">
        <f t="shared" si="8"/>
        <v>-</v>
      </c>
      <c r="E106" s="51" t="s">
        <v>14</v>
      </c>
      <c r="F106" s="51" t="s">
        <v>14</v>
      </c>
      <c r="G106" s="51" t="s">
        <v>14</v>
      </c>
      <c r="H106" s="51" t="s">
        <v>14</v>
      </c>
    </row>
    <row r="107" spans="1:8" ht="15.95" customHeight="1" thickBot="1">
      <c r="A107" s="8" t="s">
        <v>108</v>
      </c>
      <c r="B107" s="3" t="s">
        <v>109</v>
      </c>
      <c r="C107" s="51" t="str">
        <f>D107</f>
        <v>-</v>
      </c>
      <c r="D107" s="71" t="str">
        <f t="shared" si="8"/>
        <v>-</v>
      </c>
      <c r="E107" s="51" t="s">
        <v>14</v>
      </c>
      <c r="F107" s="51" t="s">
        <v>14</v>
      </c>
      <c r="G107" s="51" t="s">
        <v>14</v>
      </c>
      <c r="H107" s="51" t="s">
        <v>14</v>
      </c>
    </row>
    <row r="108" spans="1:8" ht="15.95" customHeight="1" thickBot="1">
      <c r="A108" s="8" t="s">
        <v>110</v>
      </c>
      <c r="B108" s="3" t="s">
        <v>111</v>
      </c>
      <c r="C108" s="51" t="str">
        <f>C105</f>
        <v>-</v>
      </c>
      <c r="D108" s="51">
        <f>F108</f>
        <v>0.3</v>
      </c>
      <c r="E108" s="51">
        <f ca="1">Лист8!K69</f>
        <v>3</v>
      </c>
      <c r="F108" s="51">
        <f ca="1">Лист8!L69</f>
        <v>0.3</v>
      </c>
      <c r="G108" s="51">
        <f>F108-E108</f>
        <v>-2.7</v>
      </c>
      <c r="H108" s="51">
        <f>F108/E108*100</f>
        <v>10</v>
      </c>
    </row>
    <row r="109" spans="1:8" ht="15.95" customHeight="1" thickBot="1">
      <c r="A109" s="8" t="s">
        <v>112</v>
      </c>
      <c r="B109" s="3" t="s">
        <v>113</v>
      </c>
      <c r="C109" s="51" t="str">
        <f>D109</f>
        <v>-</v>
      </c>
      <c r="D109" s="71" t="str">
        <f t="shared" si="8"/>
        <v>-</v>
      </c>
      <c r="E109" s="51" t="s">
        <v>14</v>
      </c>
      <c r="F109" s="51" t="s">
        <v>14</v>
      </c>
      <c r="G109" s="51" t="s">
        <v>14</v>
      </c>
      <c r="H109" s="51" t="s">
        <v>14</v>
      </c>
    </row>
    <row r="110" spans="1:8" ht="15.95" customHeight="1" thickBot="1">
      <c r="A110" s="163" t="s">
        <v>114</v>
      </c>
      <c r="B110" s="164"/>
      <c r="C110" s="164"/>
      <c r="D110" s="164"/>
      <c r="E110" s="164"/>
      <c r="F110" s="164"/>
      <c r="G110" s="164"/>
      <c r="H110" s="165"/>
    </row>
    <row r="111" spans="1:8" ht="15.95" customHeight="1" thickBot="1">
      <c r="A111" s="8" t="s">
        <v>115</v>
      </c>
      <c r="B111" s="3">
        <v>5040</v>
      </c>
      <c r="C111" s="72">
        <f ca="1">Лист6!D34</f>
        <v>-5.990286022665936</v>
      </c>
      <c r="D111" s="72">
        <f ca="1">Лист6!E34</f>
        <v>22.380528346690408</v>
      </c>
      <c r="E111" s="72" t="s">
        <v>14</v>
      </c>
      <c r="F111" s="51" t="s">
        <v>116</v>
      </c>
      <c r="G111" s="51" t="s">
        <v>51</v>
      </c>
      <c r="H111" s="51" t="s">
        <v>51</v>
      </c>
    </row>
    <row r="112" spans="1:8" ht="15.95" customHeight="1" thickBot="1">
      <c r="A112" s="8" t="s">
        <v>117</v>
      </c>
      <c r="B112" s="3">
        <v>5020</v>
      </c>
      <c r="C112" s="72">
        <f ca="1">Лист6!D30</f>
        <v>-6.8014705882352828</v>
      </c>
      <c r="D112" s="72">
        <f ca="1">Лист6!E30</f>
        <v>17.167577413479048</v>
      </c>
      <c r="E112" s="72" t="s">
        <v>14</v>
      </c>
      <c r="F112" s="51" t="s">
        <v>116</v>
      </c>
      <c r="G112" s="51" t="s">
        <v>51</v>
      </c>
      <c r="H112" s="51" t="s">
        <v>51</v>
      </c>
    </row>
    <row r="113" spans="1:8" ht="15.95" customHeight="1" thickBot="1">
      <c r="A113" s="8" t="s">
        <v>118</v>
      </c>
      <c r="B113" s="3">
        <v>5030</v>
      </c>
      <c r="C113" s="72">
        <f ca="1">Лист6!D32</f>
        <v>-19.542253521126725</v>
      </c>
      <c r="D113" s="72">
        <f ca="1">Лист6!E32</f>
        <v>21.299435028248581</v>
      </c>
      <c r="E113" s="72" t="s">
        <v>14</v>
      </c>
      <c r="F113" s="51" t="s">
        <v>116</v>
      </c>
      <c r="G113" s="51" t="s">
        <v>51</v>
      </c>
      <c r="H113" s="51" t="s">
        <v>51</v>
      </c>
    </row>
    <row r="114" spans="1:8" ht="15.95" customHeight="1" thickBot="1">
      <c r="A114" s="8" t="s">
        <v>119</v>
      </c>
      <c r="B114" s="3">
        <v>5110</v>
      </c>
      <c r="C114" s="72">
        <f ca="1">Лист6!D39</f>
        <v>0.53383458646616533</v>
      </c>
      <c r="D114" s="72">
        <f ca="1">Лист6!E39</f>
        <v>4.154929577464789</v>
      </c>
      <c r="E114" s="72" t="s">
        <v>14</v>
      </c>
      <c r="F114" s="51" t="s">
        <v>116</v>
      </c>
      <c r="G114" s="51" t="s">
        <v>51</v>
      </c>
      <c r="H114" s="51" t="s">
        <v>51</v>
      </c>
    </row>
    <row r="115" spans="1:8" ht="15.95" customHeight="1" thickBot="1">
      <c r="A115" s="8" t="s">
        <v>120</v>
      </c>
      <c r="B115" s="3">
        <v>5220</v>
      </c>
      <c r="C115" s="72">
        <f ca="1">Лист6!D48</f>
        <v>0.83940520446096656</v>
      </c>
      <c r="D115" s="72">
        <f ca="1">Лист6!E48</f>
        <v>0.49183117767188561</v>
      </c>
      <c r="E115" s="72" t="s">
        <v>14</v>
      </c>
      <c r="F115" s="51" t="s">
        <v>116</v>
      </c>
      <c r="G115" s="51" t="s">
        <v>51</v>
      </c>
      <c r="H115" s="51" t="s">
        <v>51</v>
      </c>
    </row>
    <row r="116" spans="1:8" ht="15.95" customHeight="1" thickBot="1">
      <c r="A116" s="163" t="s">
        <v>121</v>
      </c>
      <c r="B116" s="164"/>
      <c r="C116" s="164"/>
      <c r="D116" s="164"/>
      <c r="E116" s="164"/>
      <c r="F116" s="164"/>
      <c r="G116" s="164"/>
      <c r="H116" s="165"/>
    </row>
    <row r="117" spans="1:8" ht="15.95" customHeight="1" thickBot="1">
      <c r="A117" s="8" t="s">
        <v>122</v>
      </c>
      <c r="B117" s="3">
        <v>6000</v>
      </c>
      <c r="C117" s="72">
        <f>C118</f>
        <v>21.599999999999994</v>
      </c>
      <c r="D117" s="51">
        <f>D118</f>
        <v>149.30000000000001</v>
      </c>
      <c r="E117" s="51" t="s">
        <v>51</v>
      </c>
      <c r="F117" s="51"/>
      <c r="G117" s="51"/>
      <c r="H117" s="51"/>
    </row>
    <row r="118" spans="1:8" ht="15.95" customHeight="1" thickBot="1">
      <c r="A118" s="8" t="s">
        <v>123</v>
      </c>
      <c r="B118" s="3">
        <v>6001</v>
      </c>
      <c r="C118" s="56">
        <f>C119-C120</f>
        <v>21.599999999999994</v>
      </c>
      <c r="D118" s="56">
        <f>D119-D120</f>
        <v>149.30000000000001</v>
      </c>
      <c r="E118" s="51" t="s">
        <v>14</v>
      </c>
      <c r="F118" s="72" t="s">
        <v>446</v>
      </c>
      <c r="G118" s="51"/>
      <c r="H118" s="51"/>
    </row>
    <row r="119" spans="1:8" ht="15.95" customHeight="1" thickBot="1">
      <c r="A119" s="8" t="s">
        <v>124</v>
      </c>
      <c r="B119" s="3">
        <v>6002</v>
      </c>
      <c r="C119" s="72">
        <v>134.5</v>
      </c>
      <c r="D119" s="51">
        <v>293.8</v>
      </c>
      <c r="E119" s="51" t="s">
        <v>14</v>
      </c>
      <c r="F119" s="51" t="s">
        <v>446</v>
      </c>
      <c r="G119" s="51"/>
      <c r="H119" s="51"/>
    </row>
    <row r="120" spans="1:8" ht="15.95" customHeight="1" thickBot="1">
      <c r="A120" s="8" t="s">
        <v>125</v>
      </c>
      <c r="B120" s="3">
        <v>6003</v>
      </c>
      <c r="C120" s="72">
        <v>112.9</v>
      </c>
      <c r="D120" s="51">
        <v>144.5</v>
      </c>
      <c r="E120" s="51" t="s">
        <v>14</v>
      </c>
      <c r="F120" s="51" t="s">
        <v>446</v>
      </c>
      <c r="G120" s="51"/>
      <c r="H120" s="51"/>
    </row>
    <row r="121" spans="1:8" ht="15.95" customHeight="1" thickBot="1">
      <c r="A121" s="8" t="s">
        <v>126</v>
      </c>
      <c r="B121" s="3">
        <v>6010</v>
      </c>
      <c r="C121" s="72">
        <v>141.6</v>
      </c>
      <c r="D121" s="51">
        <v>289.89999999999998</v>
      </c>
      <c r="E121" s="51" t="s">
        <v>14</v>
      </c>
      <c r="F121" s="51" t="s">
        <v>446</v>
      </c>
      <c r="G121" s="51"/>
      <c r="H121" s="51"/>
    </row>
    <row r="122" spans="1:8" ht="15.95" customHeight="1" thickBot="1">
      <c r="A122" s="8" t="s">
        <v>127</v>
      </c>
      <c r="B122" s="3">
        <v>6011</v>
      </c>
      <c r="C122" s="72">
        <v>131.80000000000001</v>
      </c>
      <c r="D122" s="51">
        <v>274.7</v>
      </c>
      <c r="E122" s="51" t="s">
        <v>14</v>
      </c>
      <c r="F122" s="51" t="s">
        <v>446</v>
      </c>
      <c r="G122" s="51"/>
      <c r="H122" s="51"/>
    </row>
    <row r="123" spans="1:8" ht="15.95" customHeight="1" thickBot="1">
      <c r="A123" s="6" t="s">
        <v>128</v>
      </c>
      <c r="B123" s="7">
        <v>6020</v>
      </c>
      <c r="C123" s="71">
        <f>C117+C121</f>
        <v>163.19999999999999</v>
      </c>
      <c r="D123" s="52">
        <f>D117+D121</f>
        <v>439.2</v>
      </c>
      <c r="E123" s="52" t="s">
        <v>14</v>
      </c>
      <c r="F123" s="51" t="s">
        <v>446</v>
      </c>
      <c r="G123" s="51"/>
      <c r="H123" s="51"/>
    </row>
    <row r="124" spans="1:8" ht="15.95" customHeight="1" thickBot="1">
      <c r="A124" s="8" t="s">
        <v>129</v>
      </c>
      <c r="B124" s="3">
        <v>6030</v>
      </c>
      <c r="C124" s="72"/>
      <c r="D124" s="51" t="str">
        <f>F124</f>
        <v xml:space="preserve"> </v>
      </c>
      <c r="E124" s="51"/>
      <c r="F124" s="51" t="s">
        <v>51</v>
      </c>
      <c r="G124" s="51"/>
      <c r="H124" s="51"/>
    </row>
    <row r="125" spans="1:8" ht="15.95" customHeight="1" thickBot="1">
      <c r="A125" s="8" t="s">
        <v>130</v>
      </c>
      <c r="B125" s="3">
        <v>6040</v>
      </c>
      <c r="C125" s="72">
        <v>106.4</v>
      </c>
      <c r="D125" s="51">
        <v>85.2</v>
      </c>
      <c r="E125" s="51" t="s">
        <v>14</v>
      </c>
      <c r="F125" s="51" t="s">
        <v>446</v>
      </c>
      <c r="G125" s="51"/>
      <c r="H125" s="51"/>
    </row>
    <row r="126" spans="1:8" ht="15.95" customHeight="1" thickBot="1">
      <c r="A126" s="6" t="s">
        <v>131</v>
      </c>
      <c r="B126" s="7">
        <v>6050</v>
      </c>
      <c r="C126" s="57">
        <f>C125</f>
        <v>106.4</v>
      </c>
      <c r="D126" s="57">
        <f>D125</f>
        <v>85.2</v>
      </c>
      <c r="E126" s="52" t="s">
        <v>14</v>
      </c>
      <c r="F126" s="71" t="str">
        <f>F125</f>
        <v>х</v>
      </c>
      <c r="G126" s="51"/>
      <c r="H126" s="51"/>
    </row>
    <row r="127" spans="1:8" ht="15.95" customHeight="1" thickBot="1">
      <c r="A127" s="8" t="s">
        <v>132</v>
      </c>
      <c r="B127" s="3">
        <v>6060</v>
      </c>
      <c r="C127" s="72"/>
      <c r="D127" s="51"/>
      <c r="E127" s="51" t="s">
        <v>51</v>
      </c>
      <c r="F127" s="51"/>
      <c r="G127" s="51"/>
      <c r="H127" s="51"/>
    </row>
    <row r="128" spans="1:8" ht="15.95" customHeight="1" thickBot="1">
      <c r="A128" s="8" t="s">
        <v>133</v>
      </c>
      <c r="B128" s="3">
        <v>6070</v>
      </c>
      <c r="C128" s="72"/>
      <c r="D128" s="51"/>
      <c r="E128" s="51" t="s">
        <v>51</v>
      </c>
      <c r="F128" s="51"/>
      <c r="G128" s="51"/>
      <c r="H128" s="51"/>
    </row>
    <row r="129" spans="1:8" ht="15.95" customHeight="1" thickBot="1">
      <c r="A129" s="6" t="s">
        <v>134</v>
      </c>
      <c r="B129" s="7">
        <v>6080</v>
      </c>
      <c r="C129" s="71">
        <v>56.8</v>
      </c>
      <c r="D129" s="52">
        <v>354</v>
      </c>
      <c r="E129" s="51" t="str">
        <f>E126</f>
        <v>-</v>
      </c>
      <c r="F129" s="52" t="s">
        <v>446</v>
      </c>
      <c r="G129" s="51"/>
      <c r="H129" s="51"/>
    </row>
    <row r="130" spans="1:8" ht="15.95" customHeight="1" thickBot="1">
      <c r="A130" s="163"/>
      <c r="B130" s="164"/>
      <c r="C130" s="164"/>
      <c r="D130" s="164"/>
      <c r="E130" s="164"/>
      <c r="F130" s="164"/>
      <c r="G130" s="164"/>
      <c r="H130" s="165"/>
    </row>
    <row r="131" spans="1:8" ht="15.95" customHeight="1" thickBot="1">
      <c r="A131" s="6" t="s">
        <v>135</v>
      </c>
      <c r="B131" s="7">
        <v>7000</v>
      </c>
      <c r="C131" s="53" t="s">
        <v>14</v>
      </c>
      <c r="D131" s="53" t="s">
        <v>14</v>
      </c>
      <c r="E131" s="53" t="s">
        <v>14</v>
      </c>
      <c r="F131" s="53" t="s">
        <v>14</v>
      </c>
      <c r="G131" s="52" t="s">
        <v>14</v>
      </c>
      <c r="H131" s="52" t="s">
        <v>14</v>
      </c>
    </row>
    <row r="132" spans="1:8" ht="15.95" customHeight="1" thickBot="1">
      <c r="A132" s="8" t="s">
        <v>136</v>
      </c>
      <c r="B132" s="3">
        <v>7001</v>
      </c>
      <c r="C132" s="51" t="s">
        <v>14</v>
      </c>
      <c r="D132" s="51" t="s">
        <v>14</v>
      </c>
      <c r="E132" s="51" t="s">
        <v>14</v>
      </c>
      <c r="F132" s="51" t="s">
        <v>14</v>
      </c>
      <c r="G132" s="51" t="s">
        <v>14</v>
      </c>
      <c r="H132" s="51" t="s">
        <v>14</v>
      </c>
    </row>
    <row r="133" spans="1:8" ht="15.95" customHeight="1" thickBot="1">
      <c r="A133" s="8" t="s">
        <v>137</v>
      </c>
      <c r="B133" s="3">
        <v>7002</v>
      </c>
      <c r="C133" s="51" t="s">
        <v>14</v>
      </c>
      <c r="D133" s="51" t="s">
        <v>14</v>
      </c>
      <c r="E133" s="51" t="s">
        <v>14</v>
      </c>
      <c r="F133" s="51" t="s">
        <v>14</v>
      </c>
      <c r="G133" s="51" t="s">
        <v>14</v>
      </c>
      <c r="H133" s="51" t="s">
        <v>14</v>
      </c>
    </row>
    <row r="134" spans="1:8" ht="15.95" customHeight="1" thickBot="1">
      <c r="A134" s="8" t="s">
        <v>138</v>
      </c>
      <c r="B134" s="3">
        <v>7003</v>
      </c>
      <c r="C134" s="51" t="s">
        <v>14</v>
      </c>
      <c r="D134" s="51" t="s">
        <v>14</v>
      </c>
      <c r="E134" s="51" t="s">
        <v>14</v>
      </c>
      <c r="F134" s="51" t="s">
        <v>14</v>
      </c>
      <c r="G134" s="51" t="s">
        <v>14</v>
      </c>
      <c r="H134" s="51" t="s">
        <v>14</v>
      </c>
    </row>
    <row r="135" spans="1:8" ht="15.95" customHeight="1" thickBot="1">
      <c r="A135" s="6" t="s">
        <v>139</v>
      </c>
      <c r="B135" s="7">
        <v>7010</v>
      </c>
      <c r="C135" s="53" t="s">
        <v>14</v>
      </c>
      <c r="D135" s="53" t="s">
        <v>14</v>
      </c>
      <c r="E135" s="53" t="s">
        <v>14</v>
      </c>
      <c r="F135" s="53" t="s">
        <v>14</v>
      </c>
      <c r="G135" s="52" t="s">
        <v>14</v>
      </c>
      <c r="H135" s="52" t="s">
        <v>14</v>
      </c>
    </row>
    <row r="136" spans="1:8" ht="15.95" customHeight="1" thickBot="1">
      <c r="A136" s="8" t="s">
        <v>136</v>
      </c>
      <c r="B136" s="3">
        <v>7011</v>
      </c>
      <c r="C136" s="51" t="s">
        <v>14</v>
      </c>
      <c r="D136" s="51" t="s">
        <v>14</v>
      </c>
      <c r="E136" s="51" t="s">
        <v>14</v>
      </c>
      <c r="F136" s="51" t="s">
        <v>14</v>
      </c>
      <c r="G136" s="51" t="s">
        <v>14</v>
      </c>
      <c r="H136" s="51" t="s">
        <v>14</v>
      </c>
    </row>
    <row r="137" spans="1:8" ht="15.95" customHeight="1" thickBot="1">
      <c r="A137" s="8" t="s">
        <v>137</v>
      </c>
      <c r="B137" s="3">
        <v>7012</v>
      </c>
      <c r="C137" s="51" t="s">
        <v>14</v>
      </c>
      <c r="D137" s="51" t="s">
        <v>14</v>
      </c>
      <c r="E137" s="51" t="s">
        <v>14</v>
      </c>
      <c r="F137" s="51" t="s">
        <v>14</v>
      </c>
      <c r="G137" s="51" t="s">
        <v>14</v>
      </c>
      <c r="H137" s="51" t="s">
        <v>14</v>
      </c>
    </row>
    <row r="138" spans="1:8" ht="15.95" customHeight="1" thickBot="1">
      <c r="A138" s="8" t="s">
        <v>138</v>
      </c>
      <c r="B138" s="3">
        <v>7013</v>
      </c>
      <c r="C138" s="51" t="s">
        <v>14</v>
      </c>
      <c r="D138" s="51" t="s">
        <v>14</v>
      </c>
      <c r="E138" s="51" t="s">
        <v>14</v>
      </c>
      <c r="F138" s="51" t="s">
        <v>14</v>
      </c>
      <c r="G138" s="51" t="s">
        <v>14</v>
      </c>
      <c r="H138" s="51" t="s">
        <v>14</v>
      </c>
    </row>
    <row r="139" spans="1:8" ht="15.95" customHeight="1" thickBot="1">
      <c r="A139" s="163" t="s">
        <v>140</v>
      </c>
      <c r="B139" s="164"/>
      <c r="C139" s="164"/>
      <c r="D139" s="164"/>
      <c r="E139" s="164"/>
      <c r="F139" s="164"/>
      <c r="G139" s="164"/>
      <c r="H139" s="165"/>
    </row>
    <row r="140" spans="1:8" ht="15.95" customHeight="1" thickBot="1">
      <c r="A140" s="6" t="s">
        <v>141</v>
      </c>
      <c r="B140" s="7">
        <v>8000</v>
      </c>
      <c r="C140" s="53">
        <v>6</v>
      </c>
      <c r="D140" s="7" t="s">
        <v>446</v>
      </c>
      <c r="E140" s="60">
        <f ca="1">Лист7!C12</f>
        <v>7.25</v>
      </c>
      <c r="F140" s="60">
        <f ca="1">Лист7!D12</f>
        <v>6.25</v>
      </c>
      <c r="G140" s="58">
        <f>F140-E140</f>
        <v>-1</v>
      </c>
      <c r="H140" s="51">
        <f>F140/E140*100</f>
        <v>86.206896551724128</v>
      </c>
    </row>
    <row r="141" spans="1:8" ht="15.95" customHeight="1" thickBot="1">
      <c r="A141" s="8" t="s">
        <v>142</v>
      </c>
      <c r="B141" s="3">
        <v>8001</v>
      </c>
      <c r="C141" s="53" t="str">
        <f t="shared" ref="C141:C149" si="9">E141</f>
        <v>-</v>
      </c>
      <c r="D141" s="7" t="s">
        <v>446</v>
      </c>
      <c r="E141" s="61" t="s">
        <v>14</v>
      </c>
      <c r="F141" s="61" t="s">
        <v>14</v>
      </c>
      <c r="G141" s="51" t="s">
        <v>14</v>
      </c>
      <c r="H141" s="51" t="s">
        <v>14</v>
      </c>
    </row>
    <row r="142" spans="1:8" ht="15.95" customHeight="1" thickBot="1">
      <c r="A142" s="8" t="s">
        <v>143</v>
      </c>
      <c r="B142" s="3">
        <v>8002</v>
      </c>
      <c r="C142" s="53" t="str">
        <f t="shared" si="9"/>
        <v>-</v>
      </c>
      <c r="D142" s="7" t="s">
        <v>446</v>
      </c>
      <c r="E142" s="61" t="s">
        <v>14</v>
      </c>
      <c r="F142" s="61" t="s">
        <v>14</v>
      </c>
      <c r="G142" s="51" t="s">
        <v>14</v>
      </c>
      <c r="H142" s="51" t="s">
        <v>14</v>
      </c>
    </row>
    <row r="143" spans="1:8" ht="15.95" customHeight="1" thickBot="1">
      <c r="A143" s="8" t="s">
        <v>144</v>
      </c>
      <c r="B143" s="3">
        <v>8003</v>
      </c>
      <c r="C143" s="155">
        <v>1</v>
      </c>
      <c r="D143" s="7" t="s">
        <v>446</v>
      </c>
      <c r="E143" s="61">
        <f ca="1">Лист7!C15</f>
        <v>1</v>
      </c>
      <c r="F143" s="61">
        <f ca="1">Лист7!D15</f>
        <v>1</v>
      </c>
      <c r="G143" s="51">
        <f>F143-E143</f>
        <v>0</v>
      </c>
      <c r="H143" s="51">
        <f>F143/E143*100</f>
        <v>100</v>
      </c>
    </row>
    <row r="144" spans="1:8" ht="15.95" customHeight="1" thickBot="1">
      <c r="A144" s="8" t="s">
        <v>145</v>
      </c>
      <c r="B144" s="3">
        <v>8004</v>
      </c>
      <c r="C144" s="155">
        <v>2</v>
      </c>
      <c r="D144" s="7" t="s">
        <v>446</v>
      </c>
      <c r="E144" s="61">
        <f ca="1">Лист7!C16</f>
        <v>3</v>
      </c>
      <c r="F144" s="61">
        <f ca="1">Лист7!D16</f>
        <v>2</v>
      </c>
      <c r="G144" s="51">
        <f>F144-E144</f>
        <v>-1</v>
      </c>
      <c r="H144" s="51">
        <f>F144/E144*100</f>
        <v>66.666666666666657</v>
      </c>
    </row>
    <row r="145" spans="1:9" ht="15.95" customHeight="1" thickBot="1">
      <c r="A145" s="8" t="s">
        <v>146</v>
      </c>
      <c r="B145" s="3">
        <v>8005</v>
      </c>
      <c r="C145" s="155">
        <v>3</v>
      </c>
      <c r="D145" s="7" t="s">
        <v>446</v>
      </c>
      <c r="E145" s="61">
        <f ca="1">Лист7!C17</f>
        <v>3.25</v>
      </c>
      <c r="F145" s="61">
        <f ca="1">Лист7!D17</f>
        <v>3.25</v>
      </c>
      <c r="G145" s="51">
        <f>F145-E145</f>
        <v>0</v>
      </c>
      <c r="H145" s="51">
        <f>F145/E145*100</f>
        <v>100</v>
      </c>
    </row>
    <row r="146" spans="1:9" ht="15.95" customHeight="1" thickBot="1">
      <c r="A146" s="6" t="s">
        <v>55</v>
      </c>
      <c r="B146" s="7">
        <v>8010</v>
      </c>
      <c r="C146" s="53">
        <f ca="1">Лист7!B24</f>
        <v>150</v>
      </c>
      <c r="D146" s="52" t="s">
        <v>446</v>
      </c>
      <c r="E146" s="53">
        <f ca="1">Лист7!C18</f>
        <v>220.6</v>
      </c>
      <c r="F146" s="53">
        <f ca="1">Лист7!D18</f>
        <v>162.5</v>
      </c>
      <c r="G146" s="51">
        <f>F146-E146</f>
        <v>-58.099999999999994</v>
      </c>
      <c r="H146" s="51">
        <f>F146/E146*100</f>
        <v>73.662737987307352</v>
      </c>
    </row>
    <row r="147" spans="1:9" ht="30.75" customHeight="1" thickBot="1">
      <c r="A147" s="6" t="s">
        <v>147</v>
      </c>
      <c r="B147" s="7">
        <v>8020</v>
      </c>
      <c r="C147" s="52">
        <f ca="1">Лист7!B30</f>
        <v>8332.9</v>
      </c>
      <c r="D147" s="52" t="s">
        <v>446</v>
      </c>
      <c r="E147" s="150">
        <f ca="1">Лист7!C30</f>
        <v>10146.137931034482</v>
      </c>
      <c r="F147" s="52">
        <f ca="1">Лист7!D30</f>
        <v>8664.4824000000008</v>
      </c>
      <c r="G147" s="51">
        <f>F147-E147</f>
        <v>-1481.6555310344811</v>
      </c>
      <c r="H147" s="51">
        <f>F147/E147*100</f>
        <v>85.396852072132106</v>
      </c>
    </row>
    <row r="148" spans="1:9" ht="15.95" customHeight="1" thickBot="1">
      <c r="A148" s="8" t="s">
        <v>148</v>
      </c>
      <c r="B148" s="3">
        <v>8021</v>
      </c>
      <c r="C148" s="52" t="str">
        <f t="shared" si="9"/>
        <v>-</v>
      </c>
      <c r="D148" s="7" t="s">
        <v>446</v>
      </c>
      <c r="E148" s="51" t="s">
        <v>14</v>
      </c>
      <c r="F148" s="51" t="s">
        <v>14</v>
      </c>
      <c r="G148" s="51" t="s">
        <v>14</v>
      </c>
      <c r="H148" s="51" t="s">
        <v>14</v>
      </c>
    </row>
    <row r="149" spans="1:9" ht="15.95" customHeight="1" thickBot="1">
      <c r="A149" s="8" t="s">
        <v>149</v>
      </c>
      <c r="B149" s="3">
        <v>8022</v>
      </c>
      <c r="C149" s="52" t="str">
        <f t="shared" si="9"/>
        <v>-</v>
      </c>
      <c r="D149" s="7" t="s">
        <v>446</v>
      </c>
      <c r="E149" s="51" t="s">
        <v>14</v>
      </c>
      <c r="F149" s="51" t="s">
        <v>14</v>
      </c>
      <c r="G149" s="51" t="s">
        <v>14</v>
      </c>
      <c r="H149" s="51" t="s">
        <v>14</v>
      </c>
    </row>
    <row r="150" spans="1:9" ht="15.95" customHeight="1" thickBot="1">
      <c r="A150" s="8" t="s">
        <v>144</v>
      </c>
      <c r="B150" s="3">
        <v>8023</v>
      </c>
      <c r="C150" s="51">
        <f ca="1">Лист7!B33</f>
        <v>13795.9</v>
      </c>
      <c r="D150" s="52" t="s">
        <v>446</v>
      </c>
      <c r="E150" s="51">
        <f ca="1">Лист7!C33</f>
        <v>16925</v>
      </c>
      <c r="F150" s="51">
        <f ca="1">Лист7!D33</f>
        <v>13400.29</v>
      </c>
      <c r="G150" s="51">
        <f>F150-E150</f>
        <v>-3524.7099999999991</v>
      </c>
      <c r="H150" s="51">
        <f>F150/E150*100</f>
        <v>79.174534711964554</v>
      </c>
    </row>
    <row r="151" spans="1:9" ht="15.95" customHeight="1" thickBot="1">
      <c r="A151" s="8" t="s">
        <v>150</v>
      </c>
      <c r="B151" s="3">
        <v>8024</v>
      </c>
      <c r="C151" s="51">
        <f ca="1">Лист7!B37</f>
        <v>8086.6</v>
      </c>
      <c r="D151" s="52" t="s">
        <v>446</v>
      </c>
      <c r="E151" s="51">
        <f ca="1">Лист7!C37</f>
        <v>10556</v>
      </c>
      <c r="F151" s="51">
        <f ca="1">Лист7!D37</f>
        <v>10149.1</v>
      </c>
      <c r="G151" s="51">
        <f>F151-E151</f>
        <v>-406.89999999999964</v>
      </c>
      <c r="H151" s="51">
        <f>F151/E151*100</f>
        <v>96.145320197044342</v>
      </c>
    </row>
    <row r="152" spans="1:9" ht="16.5" thickBot="1">
      <c r="A152" s="8" t="s">
        <v>151</v>
      </c>
      <c r="B152" s="3">
        <v>8025</v>
      </c>
      <c r="C152" s="51">
        <f ca="1">Лист7!B38</f>
        <v>6676.1</v>
      </c>
      <c r="D152" s="52" t="s">
        <v>446</v>
      </c>
      <c r="E152" s="51">
        <f ca="1">Лист7!C38</f>
        <v>7682</v>
      </c>
      <c r="F152" s="51">
        <f ca="1">Лист7!D38</f>
        <v>6293.7</v>
      </c>
      <c r="G152" s="51">
        <f>F152-E152</f>
        <v>-1388.3000000000002</v>
      </c>
      <c r="H152" s="51">
        <f>F152/E152*100</f>
        <v>81.927883363707366</v>
      </c>
    </row>
    <row r="153" spans="1:9" ht="15.75">
      <c r="A153" s="11"/>
    </row>
    <row r="154" spans="1:9" ht="15.75">
      <c r="A154" s="11"/>
    </row>
    <row r="155" spans="1:9" ht="15.75">
      <c r="A155" s="11"/>
    </row>
    <row r="156" spans="1:9">
      <c r="A156" s="151" t="s">
        <v>517</v>
      </c>
      <c r="B156" s="143"/>
      <c r="C156" s="152"/>
      <c r="D156" s="153"/>
      <c r="E156" s="47"/>
      <c r="F156" s="47"/>
      <c r="G156" s="190" t="s">
        <v>410</v>
      </c>
      <c r="H156" s="190"/>
      <c r="I156" s="1"/>
    </row>
    <row r="157" spans="1:9" ht="25.5" customHeight="1">
      <c r="A157" s="143" t="s">
        <v>518</v>
      </c>
      <c r="B157" s="184" t="s">
        <v>152</v>
      </c>
      <c r="C157" s="184"/>
      <c r="D157" s="184"/>
      <c r="E157" s="184"/>
      <c r="F157" s="184"/>
      <c r="G157" s="189" t="s">
        <v>153</v>
      </c>
      <c r="H157" s="189"/>
      <c r="I157" s="1"/>
    </row>
    <row r="158" spans="1:9" ht="15.75">
      <c r="A158" s="11"/>
    </row>
    <row r="159" spans="1:9" ht="15.75">
      <c r="A159" s="12"/>
    </row>
    <row r="160" spans="1:9">
      <c r="A160" s="9"/>
    </row>
    <row r="161" spans="1:1" ht="15.75">
      <c r="A161" s="12"/>
    </row>
    <row r="162" spans="1:1">
      <c r="A162" s="9"/>
    </row>
    <row r="163" spans="1:1" ht="15.75">
      <c r="A163" s="12"/>
    </row>
    <row r="164" spans="1:1">
      <c r="A164" s="9"/>
    </row>
    <row r="165" spans="1:1" ht="15.75">
      <c r="A165" s="12"/>
    </row>
    <row r="166" spans="1:1">
      <c r="A166" s="9"/>
    </row>
    <row r="167" spans="1:1" ht="15.75">
      <c r="A167" s="12"/>
    </row>
    <row r="168" spans="1:1">
      <c r="A168" s="9"/>
    </row>
    <row r="169" spans="1:1" ht="15.75">
      <c r="A169" s="12"/>
    </row>
  </sheetData>
  <mergeCells count="29">
    <mergeCell ref="G156:H156"/>
    <mergeCell ref="A12:H12"/>
    <mergeCell ref="C9:D9"/>
    <mergeCell ref="B157:F157"/>
    <mergeCell ref="G84:G85"/>
    <mergeCell ref="H84:H85"/>
    <mergeCell ref="A60:H60"/>
    <mergeCell ref="B84:B85"/>
    <mergeCell ref="E84:E85"/>
    <mergeCell ref="F84:F85"/>
    <mergeCell ref="G157:H157"/>
    <mergeCell ref="A1:G1"/>
    <mergeCell ref="A2:G2"/>
    <mergeCell ref="A4:G4"/>
    <mergeCell ref="A5:G5"/>
    <mergeCell ref="A7:G7"/>
    <mergeCell ref="A9:A10"/>
    <mergeCell ref="B9:B10"/>
    <mergeCell ref="E9:H9"/>
    <mergeCell ref="A116:H116"/>
    <mergeCell ref="A130:H130"/>
    <mergeCell ref="A139:H139"/>
    <mergeCell ref="A61:H61"/>
    <mergeCell ref="A74:H74"/>
    <mergeCell ref="A110:H110"/>
    <mergeCell ref="C84:C85"/>
    <mergeCell ref="D84:D85"/>
    <mergeCell ref="A89:H89"/>
    <mergeCell ref="A97:H97"/>
  </mergeCells>
  <phoneticPr fontId="23" type="noConversion"/>
  <pageMargins left="0.31496062992125984" right="0.11811023622047245" top="0.74803149606299213" bottom="0.78740157480314965" header="0.31496062992125984" footer="0.31496062992125984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4"/>
  <sheetViews>
    <sheetView tabSelected="1" topLeftCell="A94" zoomScale="115" zoomScaleNormal="115" workbookViewId="0">
      <selection activeCell="G27" sqref="G27"/>
    </sheetView>
  </sheetViews>
  <sheetFormatPr defaultRowHeight="15"/>
  <cols>
    <col min="1" max="1" width="59.7109375" customWidth="1"/>
    <col min="3" max="3" width="9.140625" style="39"/>
    <col min="4" max="4" width="9.140625" style="139"/>
    <col min="5" max="6" width="12.42578125" style="39" customWidth="1"/>
    <col min="7" max="7" width="13.5703125" style="141" customWidth="1"/>
    <col min="8" max="8" width="12.42578125" style="141" customWidth="1"/>
  </cols>
  <sheetData>
    <row r="1" spans="1:8" ht="15.75">
      <c r="A1" s="199" t="s">
        <v>154</v>
      </c>
      <c r="B1" s="199"/>
      <c r="C1" s="199"/>
      <c r="D1" s="199"/>
      <c r="E1" s="199"/>
      <c r="F1" s="199"/>
      <c r="G1" s="199"/>
      <c r="H1" s="199"/>
    </row>
    <row r="2" spans="1:8" ht="12" customHeight="1">
      <c r="A2" s="11"/>
    </row>
    <row r="3" spans="1:8" ht="12" customHeight="1"/>
    <row r="4" spans="1:8" ht="12.75" customHeight="1">
      <c r="A4" s="174" t="s">
        <v>12</v>
      </c>
      <c r="B4" s="174"/>
      <c r="C4" s="174"/>
      <c r="D4" s="174"/>
      <c r="E4" s="174"/>
      <c r="F4" s="174"/>
      <c r="G4" s="174"/>
      <c r="H4" s="174"/>
    </row>
    <row r="5" spans="1:8" ht="12" customHeight="1" thickBot="1"/>
    <row r="6" spans="1:8" ht="26.25" customHeight="1" thickBot="1">
      <c r="A6" s="200" t="s">
        <v>4</v>
      </c>
      <c r="B6" s="200" t="s">
        <v>5</v>
      </c>
      <c r="C6" s="194" t="s">
        <v>442</v>
      </c>
      <c r="D6" s="195"/>
      <c r="E6" s="179" t="s">
        <v>444</v>
      </c>
      <c r="F6" s="180"/>
      <c r="G6" s="180"/>
      <c r="H6" s="181"/>
    </row>
    <row r="7" spans="1:8" ht="26.25" customHeight="1" thickBot="1">
      <c r="A7" s="201"/>
      <c r="B7" s="201"/>
      <c r="C7" s="70" t="s">
        <v>443</v>
      </c>
      <c r="D7" s="17" t="s">
        <v>7</v>
      </c>
      <c r="E7" s="40" t="s">
        <v>8</v>
      </c>
      <c r="F7" s="40" t="s">
        <v>9</v>
      </c>
      <c r="G7" s="40" t="s">
        <v>10</v>
      </c>
      <c r="H7" s="40" t="s">
        <v>11</v>
      </c>
    </row>
    <row r="8" spans="1:8" ht="14.1" customHeight="1" thickBot="1">
      <c r="A8" s="15">
        <v>1</v>
      </c>
      <c r="B8" s="14">
        <v>2</v>
      </c>
      <c r="C8" s="156">
        <v>3</v>
      </c>
      <c r="D8" s="157">
        <v>4</v>
      </c>
      <c r="E8" s="156">
        <v>5</v>
      </c>
      <c r="F8" s="156">
        <v>6</v>
      </c>
      <c r="G8" s="156">
        <v>7</v>
      </c>
      <c r="H8" s="156">
        <v>8</v>
      </c>
    </row>
    <row r="9" spans="1:8" ht="14.1" customHeight="1" thickBot="1">
      <c r="A9" s="191" t="s">
        <v>155</v>
      </c>
      <c r="B9" s="192"/>
      <c r="C9" s="192"/>
      <c r="D9" s="192"/>
      <c r="E9" s="192"/>
      <c r="F9" s="192"/>
      <c r="G9" s="192"/>
      <c r="H9" s="193"/>
    </row>
    <row r="10" spans="1:8" ht="14.1" customHeight="1" thickBot="1">
      <c r="A10" s="16" t="s">
        <v>13</v>
      </c>
      <c r="B10" s="17">
        <v>1000</v>
      </c>
      <c r="C10" s="41">
        <v>185.3</v>
      </c>
      <c r="D10" s="41">
        <v>336.9</v>
      </c>
      <c r="E10" s="40">
        <v>296</v>
      </c>
      <c r="F10" s="40">
        <v>336.9</v>
      </c>
      <c r="G10" s="40">
        <f>F10-E10</f>
        <v>40.899999999999977</v>
      </c>
      <c r="H10" s="40">
        <f>F10/E10*100</f>
        <v>113.81756756756755</v>
      </c>
    </row>
    <row r="11" spans="1:8" ht="14.1" customHeight="1" thickBot="1">
      <c r="A11" s="18" t="s">
        <v>15</v>
      </c>
      <c r="B11" s="14">
        <v>1010</v>
      </c>
      <c r="C11" s="46">
        <v>128.1</v>
      </c>
      <c r="D11" s="46">
        <f>F11</f>
        <v>138.1</v>
      </c>
      <c r="E11" s="46">
        <v>178.6</v>
      </c>
      <c r="F11" s="46">
        <v>138.1</v>
      </c>
      <c r="G11" s="40">
        <f t="shared" ref="G11:G22" si="0">F11-E11</f>
        <v>-40.5</v>
      </c>
      <c r="H11" s="40">
        <f t="shared" ref="H11:H18" si="1">F11/E11*100</f>
        <v>77.323628219484888</v>
      </c>
    </row>
    <row r="12" spans="1:8" ht="14.1" customHeight="1" thickBot="1">
      <c r="A12" s="18" t="s">
        <v>156</v>
      </c>
      <c r="B12" s="14">
        <v>1011</v>
      </c>
      <c r="C12" s="128" t="s">
        <v>464</v>
      </c>
      <c r="D12" s="140" t="str">
        <f t="shared" ref="D12:D19" si="2">F12</f>
        <v>(5,2)</v>
      </c>
      <c r="E12" s="128" t="s">
        <v>465</v>
      </c>
      <c r="F12" s="128" t="s">
        <v>500</v>
      </c>
      <c r="G12" s="40">
        <f t="shared" si="0"/>
        <v>-0.20000000000000018</v>
      </c>
      <c r="H12" s="40">
        <f t="shared" si="1"/>
        <v>104</v>
      </c>
    </row>
    <row r="13" spans="1:8" ht="14.1" customHeight="1" thickBot="1">
      <c r="A13" s="18" t="s">
        <v>157</v>
      </c>
      <c r="B13" s="14">
        <v>1012</v>
      </c>
      <c r="C13" s="129" t="s">
        <v>19</v>
      </c>
      <c r="D13" s="140" t="str">
        <f t="shared" si="2"/>
        <v>(2,5)</v>
      </c>
      <c r="E13" s="128" t="s">
        <v>462</v>
      </c>
      <c r="F13" s="128" t="s">
        <v>469</v>
      </c>
      <c r="G13" s="40">
        <f>F13-E13</f>
        <v>3.5</v>
      </c>
      <c r="H13" s="40">
        <f t="shared" si="1"/>
        <v>41.666666666666671</v>
      </c>
    </row>
    <row r="14" spans="1:8" ht="14.1" customHeight="1" thickBot="1">
      <c r="A14" s="18" t="s">
        <v>158</v>
      </c>
      <c r="B14" s="14">
        <v>1013</v>
      </c>
      <c r="C14" s="128" t="s">
        <v>472</v>
      </c>
      <c r="D14" s="140" t="str">
        <f t="shared" si="2"/>
        <v>(4,9)</v>
      </c>
      <c r="E14" s="128" t="s">
        <v>466</v>
      </c>
      <c r="F14" s="128" t="s">
        <v>480</v>
      </c>
      <c r="G14" s="40">
        <f>F14-E14</f>
        <v>2.5999999999999996</v>
      </c>
      <c r="H14" s="40">
        <f t="shared" si="1"/>
        <v>65.333333333333343</v>
      </c>
    </row>
    <row r="15" spans="1:8" ht="14.1" customHeight="1" thickBot="1">
      <c r="A15" s="18" t="s">
        <v>55</v>
      </c>
      <c r="B15" s="14">
        <v>1014</v>
      </c>
      <c r="C15" s="128" t="s">
        <v>473</v>
      </c>
      <c r="D15" s="140" t="str">
        <f t="shared" si="2"/>
        <v>(97,7)</v>
      </c>
      <c r="E15" s="128" t="s">
        <v>467</v>
      </c>
      <c r="F15" s="128" t="s">
        <v>481</v>
      </c>
      <c r="G15" s="40">
        <f t="shared" si="0"/>
        <v>30.700000000000003</v>
      </c>
      <c r="H15" s="40">
        <f t="shared" si="1"/>
        <v>76.090342679127716</v>
      </c>
    </row>
    <row r="16" spans="1:8" ht="14.1" customHeight="1" thickBot="1">
      <c r="A16" s="18" t="s">
        <v>56</v>
      </c>
      <c r="B16" s="14">
        <v>1015</v>
      </c>
      <c r="C16" s="128" t="s">
        <v>451</v>
      </c>
      <c r="D16" s="140" t="str">
        <f t="shared" si="2"/>
        <v>(21,5)</v>
      </c>
      <c r="E16" s="128" t="s">
        <v>468</v>
      </c>
      <c r="F16" s="128" t="s">
        <v>482</v>
      </c>
      <c r="G16" s="40">
        <f t="shared" si="0"/>
        <v>6.6999999999999993</v>
      </c>
      <c r="H16" s="40">
        <f t="shared" si="1"/>
        <v>76.24113475177306</v>
      </c>
    </row>
    <row r="17" spans="1:8" ht="14.1" customHeight="1" thickBot="1">
      <c r="A17" s="18" t="s">
        <v>159</v>
      </c>
      <c r="B17" s="14">
        <v>1016</v>
      </c>
      <c r="C17" s="128" t="s">
        <v>448</v>
      </c>
      <c r="D17" s="140" t="str">
        <f t="shared" si="2"/>
        <v>( )</v>
      </c>
      <c r="E17" s="128" t="s">
        <v>449</v>
      </c>
      <c r="F17" s="128" t="s">
        <v>19</v>
      </c>
      <c r="G17" s="40" t="s">
        <v>14</v>
      </c>
      <c r="H17" s="40" t="s">
        <v>14</v>
      </c>
    </row>
    <row r="18" spans="1:8" ht="14.1" customHeight="1" thickBot="1">
      <c r="A18" s="18" t="s">
        <v>160</v>
      </c>
      <c r="B18" s="14">
        <v>1017</v>
      </c>
      <c r="C18" s="128" t="s">
        <v>19</v>
      </c>
      <c r="D18" s="140" t="str">
        <f t="shared" si="2"/>
        <v>(6,3)</v>
      </c>
      <c r="E18" s="128" t="s">
        <v>469</v>
      </c>
      <c r="F18" s="128" t="s">
        <v>483</v>
      </c>
      <c r="G18" s="40">
        <f t="shared" si="0"/>
        <v>-3.8</v>
      </c>
      <c r="H18" s="40">
        <f t="shared" si="1"/>
        <v>252</v>
      </c>
    </row>
    <row r="19" spans="1:8" ht="14.1" customHeight="1" thickBot="1">
      <c r="A19" s="18" t="s">
        <v>413</v>
      </c>
      <c r="B19" s="14">
        <v>1018</v>
      </c>
      <c r="C19" s="128" t="s">
        <v>475</v>
      </c>
      <c r="D19" s="140" t="str">
        <f t="shared" si="2"/>
        <v>( )</v>
      </c>
      <c r="E19" s="128" t="s">
        <v>19</v>
      </c>
      <c r="F19" s="128" t="s">
        <v>19</v>
      </c>
      <c r="G19" s="40" t="s">
        <v>14</v>
      </c>
      <c r="H19" s="40" t="s">
        <v>14</v>
      </c>
    </row>
    <row r="20" spans="1:8" ht="14.1" customHeight="1" thickBot="1">
      <c r="A20" s="16" t="s">
        <v>161</v>
      </c>
      <c r="B20" s="17">
        <v>1020</v>
      </c>
      <c r="C20" s="43">
        <f>C10-C11</f>
        <v>57.200000000000017</v>
      </c>
      <c r="D20" s="144">
        <f>D10-D11</f>
        <v>198.79999999999998</v>
      </c>
      <c r="E20" s="144">
        <f>E10-E11</f>
        <v>117.4</v>
      </c>
      <c r="F20" s="144">
        <f>F10-F11</f>
        <v>198.79999999999998</v>
      </c>
      <c r="G20" s="40">
        <f t="shared" si="0"/>
        <v>81.399999999999977</v>
      </c>
      <c r="H20" s="40">
        <f>F20/E20*100</f>
        <v>169.335604770017</v>
      </c>
    </row>
    <row r="21" spans="1:8" ht="14.1" customHeight="1" thickBot="1">
      <c r="A21" s="18" t="s">
        <v>17</v>
      </c>
      <c r="B21" s="14">
        <v>1030</v>
      </c>
      <c r="C21" s="46">
        <v>68.3</v>
      </c>
      <c r="D21" s="46">
        <f>F21</f>
        <v>85.5</v>
      </c>
      <c r="E21" s="140">
        <v>110.5</v>
      </c>
      <c r="F21" s="140">
        <v>85.5</v>
      </c>
      <c r="G21" s="40">
        <f t="shared" si="0"/>
        <v>-25</v>
      </c>
      <c r="H21" s="40">
        <f>F21/E21*100</f>
        <v>77.375565610859738</v>
      </c>
    </row>
    <row r="22" spans="1:8" ht="14.1" customHeight="1" thickBot="1">
      <c r="A22" s="18" t="s">
        <v>18</v>
      </c>
      <c r="B22" s="14">
        <v>1031</v>
      </c>
      <c r="C22" s="41" t="s">
        <v>19</v>
      </c>
      <c r="D22" s="129" t="s">
        <v>501</v>
      </c>
      <c r="E22" s="128" t="s">
        <v>465</v>
      </c>
      <c r="F22" s="128" t="s">
        <v>501</v>
      </c>
      <c r="G22" s="40">
        <f t="shared" si="0"/>
        <v>4.4000000000000004</v>
      </c>
      <c r="H22" s="40">
        <f>F22/E22*100</f>
        <v>12</v>
      </c>
    </row>
    <row r="23" spans="1:8" ht="14.1" customHeight="1" thickBot="1">
      <c r="A23" s="18" t="s">
        <v>20</v>
      </c>
      <c r="B23" s="14">
        <v>1032</v>
      </c>
      <c r="C23" s="41" t="str">
        <f>C24</f>
        <v>( )</v>
      </c>
      <c r="D23" s="129" t="str">
        <f t="shared" ref="C23:D72" si="3">F23</f>
        <v>( )</v>
      </c>
      <c r="E23" s="128" t="str">
        <f>E24</f>
        <v>( )</v>
      </c>
      <c r="F23" s="128" t="s">
        <v>19</v>
      </c>
      <c r="G23" s="40" t="s">
        <v>14</v>
      </c>
      <c r="H23" s="40" t="s">
        <v>14</v>
      </c>
    </row>
    <row r="24" spans="1:8" ht="14.1" customHeight="1" thickBot="1">
      <c r="A24" s="18" t="s">
        <v>21</v>
      </c>
      <c r="B24" s="14">
        <v>1033</v>
      </c>
      <c r="C24" s="41" t="str">
        <f t="shared" si="3"/>
        <v>( )</v>
      </c>
      <c r="D24" s="129" t="str">
        <f t="shared" si="3"/>
        <v>( )</v>
      </c>
      <c r="E24" s="128" t="s">
        <v>19</v>
      </c>
      <c r="F24" s="128" t="s">
        <v>19</v>
      </c>
      <c r="G24" s="40" t="s">
        <v>14</v>
      </c>
      <c r="H24" s="40" t="s">
        <v>14</v>
      </c>
    </row>
    <row r="25" spans="1:8" ht="14.1" customHeight="1" thickBot="1">
      <c r="A25" s="18" t="s">
        <v>22</v>
      </c>
      <c r="B25" s="14">
        <v>1034</v>
      </c>
      <c r="C25" s="41" t="s">
        <v>19</v>
      </c>
      <c r="D25" s="129" t="s">
        <v>19</v>
      </c>
      <c r="E25" s="128" t="s">
        <v>19</v>
      </c>
      <c r="F25" s="128" t="str">
        <f>D25</f>
        <v>( )</v>
      </c>
      <c r="G25" s="40" t="s">
        <v>14</v>
      </c>
      <c r="H25" s="40" t="s">
        <v>14</v>
      </c>
    </row>
    <row r="26" spans="1:8" ht="14.1" customHeight="1" thickBot="1">
      <c r="A26" s="18" t="s">
        <v>23</v>
      </c>
      <c r="B26" s="14">
        <v>1035</v>
      </c>
      <c r="C26" s="41" t="str">
        <f t="shared" si="3"/>
        <v>( )</v>
      </c>
      <c r="D26" s="129" t="str">
        <f t="shared" si="3"/>
        <v>( )</v>
      </c>
      <c r="E26" s="128" t="s">
        <v>19</v>
      </c>
      <c r="F26" s="128" t="s">
        <v>19</v>
      </c>
      <c r="G26" s="40" t="s">
        <v>14</v>
      </c>
      <c r="H26" s="40" t="s">
        <v>14</v>
      </c>
    </row>
    <row r="27" spans="1:8" ht="14.1" customHeight="1" thickBot="1">
      <c r="A27" s="18" t="s">
        <v>162</v>
      </c>
      <c r="B27" s="14">
        <v>1036</v>
      </c>
      <c r="C27" s="128" t="s">
        <v>474</v>
      </c>
      <c r="D27" s="129" t="s">
        <v>448</v>
      </c>
      <c r="E27" s="128" t="s">
        <v>450</v>
      </c>
      <c r="F27" s="128" t="s">
        <v>448</v>
      </c>
      <c r="G27" s="40">
        <f>F27-E27</f>
        <v>1.1000000000000001</v>
      </c>
      <c r="H27" s="40">
        <f>F27/E27*100</f>
        <v>45</v>
      </c>
    </row>
    <row r="28" spans="1:8" ht="14.1" customHeight="1" thickBot="1">
      <c r="A28" s="18" t="s">
        <v>163</v>
      </c>
      <c r="B28" s="14">
        <v>1037</v>
      </c>
      <c r="C28" s="128" t="s">
        <v>448</v>
      </c>
      <c r="D28" s="129" t="s">
        <v>448</v>
      </c>
      <c r="E28" s="128" t="s">
        <v>449</v>
      </c>
      <c r="F28" s="128" t="s">
        <v>448</v>
      </c>
      <c r="G28" s="40">
        <f>F28-E28</f>
        <v>9.9999999999999978E-2</v>
      </c>
      <c r="H28" s="40">
        <f>F28/E28*100</f>
        <v>90</v>
      </c>
    </row>
    <row r="29" spans="1:8" ht="14.1" customHeight="1" thickBot="1">
      <c r="A29" s="18" t="s">
        <v>164</v>
      </c>
      <c r="B29" s="14">
        <v>1038</v>
      </c>
      <c r="C29" s="128" t="s">
        <v>476</v>
      </c>
      <c r="D29" s="129" t="s">
        <v>499</v>
      </c>
      <c r="E29" s="128" t="s">
        <v>470</v>
      </c>
      <c r="F29" s="128" t="s">
        <v>499</v>
      </c>
      <c r="G29" s="40">
        <f>F29-E29</f>
        <v>14.700000000000003</v>
      </c>
      <c r="H29" s="40">
        <f>F29/E29*100</f>
        <v>81.50943396226414</v>
      </c>
    </row>
    <row r="30" spans="1:8" ht="14.1" customHeight="1" thickBot="1">
      <c r="A30" s="18" t="s">
        <v>165</v>
      </c>
      <c r="B30" s="14">
        <v>1039</v>
      </c>
      <c r="C30" s="128" t="s">
        <v>477</v>
      </c>
      <c r="D30" s="129" t="s">
        <v>484</v>
      </c>
      <c r="E30" s="128" t="s">
        <v>471</v>
      </c>
      <c r="F30" s="128" t="s">
        <v>484</v>
      </c>
      <c r="G30" s="40">
        <f>F30-E30</f>
        <v>3.3000000000000007</v>
      </c>
      <c r="H30" s="40">
        <f>F30/E30*100</f>
        <v>81.142857142857139</v>
      </c>
    </row>
    <row r="31" spans="1:8" ht="14.1" customHeight="1" thickBot="1">
      <c r="A31" s="18" t="s">
        <v>166</v>
      </c>
      <c r="B31" s="14">
        <v>1040</v>
      </c>
      <c r="C31" s="41" t="str">
        <f t="shared" si="3"/>
        <v>( )</v>
      </c>
      <c r="D31" s="129" t="str">
        <f t="shared" si="3"/>
        <v>( )</v>
      </c>
      <c r="E31" s="128" t="s">
        <v>19</v>
      </c>
      <c r="F31" s="128" t="s">
        <v>19</v>
      </c>
      <c r="G31" s="40" t="s">
        <v>14</v>
      </c>
      <c r="H31" s="40" t="s">
        <v>14</v>
      </c>
    </row>
    <row r="32" spans="1:8" ht="14.1" customHeight="1" thickBot="1">
      <c r="A32" s="18" t="s">
        <v>167</v>
      </c>
      <c r="B32" s="14">
        <v>1041</v>
      </c>
      <c r="C32" s="41" t="str">
        <f t="shared" si="3"/>
        <v>( )</v>
      </c>
      <c r="D32" s="129" t="str">
        <f t="shared" si="3"/>
        <v>( )</v>
      </c>
      <c r="E32" s="128" t="s">
        <v>19</v>
      </c>
      <c r="F32" s="128" t="s">
        <v>19</v>
      </c>
      <c r="G32" s="40" t="s">
        <v>14</v>
      </c>
      <c r="H32" s="40" t="s">
        <v>14</v>
      </c>
    </row>
    <row r="33" spans="1:8" ht="14.1" customHeight="1" thickBot="1">
      <c r="A33" s="18" t="s">
        <v>168</v>
      </c>
      <c r="B33" s="14">
        <v>1042</v>
      </c>
      <c r="C33" s="41" t="str">
        <f t="shared" si="3"/>
        <v>( )</v>
      </c>
      <c r="D33" s="129" t="str">
        <f t="shared" si="3"/>
        <v>( )</v>
      </c>
      <c r="E33" s="128" t="s">
        <v>19</v>
      </c>
      <c r="F33" s="128" t="s">
        <v>19</v>
      </c>
      <c r="G33" s="40" t="s">
        <v>14</v>
      </c>
      <c r="H33" s="40" t="s">
        <v>14</v>
      </c>
    </row>
    <row r="34" spans="1:8" ht="14.1" customHeight="1" thickBot="1">
      <c r="A34" s="18" t="s">
        <v>169</v>
      </c>
      <c r="B34" s="14">
        <v>1043</v>
      </c>
      <c r="C34" s="41" t="str">
        <f t="shared" si="3"/>
        <v>( )</v>
      </c>
      <c r="D34" s="129" t="str">
        <f t="shared" si="3"/>
        <v>( )</v>
      </c>
      <c r="E34" s="128" t="s">
        <v>19</v>
      </c>
      <c r="F34" s="128" t="s">
        <v>19</v>
      </c>
      <c r="G34" s="40" t="s">
        <v>14</v>
      </c>
      <c r="H34" s="40" t="s">
        <v>14</v>
      </c>
    </row>
    <row r="35" spans="1:8" ht="14.1" customHeight="1" thickBot="1">
      <c r="A35" s="18" t="s">
        <v>170</v>
      </c>
      <c r="B35" s="14">
        <v>1044</v>
      </c>
      <c r="C35" s="41" t="str">
        <f t="shared" si="3"/>
        <v>( )</v>
      </c>
      <c r="D35" s="129" t="str">
        <f t="shared" si="3"/>
        <v>(1,2)</v>
      </c>
      <c r="E35" s="128" t="s">
        <v>19</v>
      </c>
      <c r="F35" s="128" t="s">
        <v>503</v>
      </c>
      <c r="G35" s="40">
        <v>1.2</v>
      </c>
      <c r="H35" s="40" t="s">
        <v>14</v>
      </c>
    </row>
    <row r="36" spans="1:8" ht="14.1" customHeight="1" thickBot="1">
      <c r="A36" s="18" t="s">
        <v>171</v>
      </c>
      <c r="B36" s="14">
        <v>1045</v>
      </c>
      <c r="C36" s="41" t="str">
        <f>C34</f>
        <v>( )</v>
      </c>
      <c r="D36" s="129" t="s">
        <v>502</v>
      </c>
      <c r="E36" s="128" t="s">
        <v>449</v>
      </c>
      <c r="F36" s="128" t="s">
        <v>502</v>
      </c>
      <c r="G36" s="40">
        <f>F36-E36</f>
        <v>-0.60000000000000009</v>
      </c>
      <c r="H36" s="40">
        <f>F36/E36*100</f>
        <v>160</v>
      </c>
    </row>
    <row r="37" spans="1:8" ht="14.1" customHeight="1" thickBot="1">
      <c r="A37" s="18" t="s">
        <v>172</v>
      </c>
      <c r="B37" s="14">
        <v>1046</v>
      </c>
      <c r="C37" s="41" t="str">
        <f t="shared" si="3"/>
        <v>( )</v>
      </c>
      <c r="D37" s="129" t="str">
        <f t="shared" si="3"/>
        <v>( )</v>
      </c>
      <c r="E37" s="128" t="s">
        <v>19</v>
      </c>
      <c r="F37" s="128" t="s">
        <v>19</v>
      </c>
      <c r="G37" s="40" t="s">
        <v>14</v>
      </c>
      <c r="H37" s="40" t="s">
        <v>14</v>
      </c>
    </row>
    <row r="38" spans="1:8" ht="14.1" customHeight="1" thickBot="1">
      <c r="A38" s="18" t="s">
        <v>173</v>
      </c>
      <c r="B38" s="14">
        <v>1047</v>
      </c>
      <c r="C38" s="41" t="str">
        <f t="shared" si="3"/>
        <v>( )</v>
      </c>
      <c r="D38" s="129" t="str">
        <f t="shared" si="3"/>
        <v>( )</v>
      </c>
      <c r="E38" s="128" t="s">
        <v>19</v>
      </c>
      <c r="F38" s="128" t="s">
        <v>19</v>
      </c>
      <c r="G38" s="40" t="s">
        <v>14</v>
      </c>
      <c r="H38" s="40" t="s">
        <v>14</v>
      </c>
    </row>
    <row r="39" spans="1:8" ht="14.1" customHeight="1" thickBot="1">
      <c r="A39" s="18" t="s">
        <v>174</v>
      </c>
      <c r="B39" s="14">
        <v>1048</v>
      </c>
      <c r="C39" s="41" t="str">
        <f t="shared" si="3"/>
        <v>( )</v>
      </c>
      <c r="D39" s="129" t="str">
        <f t="shared" si="3"/>
        <v>( )</v>
      </c>
      <c r="E39" s="128" t="s">
        <v>19</v>
      </c>
      <c r="F39" s="128" t="s">
        <v>19</v>
      </c>
      <c r="G39" s="40" t="s">
        <v>14</v>
      </c>
      <c r="H39" s="40" t="s">
        <v>14</v>
      </c>
    </row>
    <row r="40" spans="1:8" ht="14.1" customHeight="1" thickBot="1">
      <c r="A40" s="18" t="s">
        <v>175</v>
      </c>
      <c r="B40" s="14">
        <v>1049</v>
      </c>
      <c r="C40" s="129" t="s">
        <v>474</v>
      </c>
      <c r="D40" s="129" t="s">
        <v>474</v>
      </c>
      <c r="E40" s="128" t="s">
        <v>452</v>
      </c>
      <c r="F40" s="128" t="s">
        <v>474</v>
      </c>
      <c r="G40" s="40" t="s">
        <v>14</v>
      </c>
      <c r="H40" s="40" t="s">
        <v>14</v>
      </c>
    </row>
    <row r="41" spans="1:8" ht="14.1" customHeight="1" thickBot="1">
      <c r="A41" s="18" t="s">
        <v>176</v>
      </c>
      <c r="B41" s="14">
        <v>1050</v>
      </c>
      <c r="C41" s="41" t="str">
        <f t="shared" si="3"/>
        <v>( )</v>
      </c>
      <c r="D41" s="129" t="str">
        <f t="shared" si="3"/>
        <v>( )</v>
      </c>
      <c r="E41" s="128" t="s">
        <v>19</v>
      </c>
      <c r="F41" s="128" t="s">
        <v>19</v>
      </c>
      <c r="G41" s="40" t="s">
        <v>14</v>
      </c>
      <c r="H41" s="40" t="s">
        <v>14</v>
      </c>
    </row>
    <row r="42" spans="1:8" ht="14.1" customHeight="1" thickBot="1">
      <c r="A42" s="18" t="s">
        <v>177</v>
      </c>
      <c r="B42" s="14" t="s">
        <v>178</v>
      </c>
      <c r="C42" s="41" t="str">
        <f t="shared" si="3"/>
        <v>( )</v>
      </c>
      <c r="D42" s="129" t="str">
        <f t="shared" si="3"/>
        <v>( )</v>
      </c>
      <c r="E42" s="128" t="s">
        <v>19</v>
      </c>
      <c r="F42" s="128" t="s">
        <v>19</v>
      </c>
      <c r="G42" s="40" t="s">
        <v>14</v>
      </c>
      <c r="H42" s="40" t="s">
        <v>14</v>
      </c>
    </row>
    <row r="43" spans="1:8" ht="26.25" customHeight="1" thickBot="1">
      <c r="A43" s="18" t="s">
        <v>412</v>
      </c>
      <c r="B43" s="14">
        <v>1051</v>
      </c>
      <c r="C43" s="128" t="s">
        <v>478</v>
      </c>
      <c r="D43" s="129" t="s">
        <v>453</v>
      </c>
      <c r="E43" s="128" t="s">
        <v>463</v>
      </c>
      <c r="F43" s="128" t="s">
        <v>453</v>
      </c>
      <c r="G43" s="40">
        <f>F43-E43</f>
        <v>0.19999999999999996</v>
      </c>
      <c r="H43" s="40">
        <f>F43/E43*100</f>
        <v>86.666666666666671</v>
      </c>
    </row>
    <row r="44" spans="1:8" ht="14.1" customHeight="1" thickBot="1">
      <c r="A44" s="18" t="s">
        <v>179</v>
      </c>
      <c r="B44" s="14">
        <v>1060</v>
      </c>
      <c r="C44" s="46" t="str">
        <f t="shared" si="3"/>
        <v>-</v>
      </c>
      <c r="D44" s="46" t="str">
        <f t="shared" si="3"/>
        <v>-</v>
      </c>
      <c r="E44" s="42" t="s">
        <v>14</v>
      </c>
      <c r="F44" s="42" t="s">
        <v>14</v>
      </c>
      <c r="G44" s="40" t="s">
        <v>14</v>
      </c>
      <c r="H44" s="40" t="s">
        <v>14</v>
      </c>
    </row>
    <row r="45" spans="1:8" ht="14.1" customHeight="1" thickBot="1">
      <c r="A45" s="18" t="s">
        <v>180</v>
      </c>
      <c r="B45" s="14">
        <v>1061</v>
      </c>
      <c r="C45" s="40" t="str">
        <f>D45</f>
        <v>( )</v>
      </c>
      <c r="D45" s="41" t="str">
        <f t="shared" si="3"/>
        <v>( )</v>
      </c>
      <c r="E45" s="40" t="s">
        <v>19</v>
      </c>
      <c r="F45" s="40" t="s">
        <v>19</v>
      </c>
      <c r="G45" s="40" t="s">
        <v>14</v>
      </c>
      <c r="H45" s="40" t="s">
        <v>14</v>
      </c>
    </row>
    <row r="46" spans="1:8" ht="14.1" customHeight="1" thickBot="1">
      <c r="A46" s="18" t="s">
        <v>181</v>
      </c>
      <c r="B46" s="14">
        <v>1062</v>
      </c>
      <c r="C46" s="40" t="str">
        <f t="shared" ref="C46:C62" si="4">D46</f>
        <v>( )</v>
      </c>
      <c r="D46" s="41" t="str">
        <f t="shared" si="3"/>
        <v>( )</v>
      </c>
      <c r="E46" s="40" t="s">
        <v>19</v>
      </c>
      <c r="F46" s="40" t="s">
        <v>19</v>
      </c>
      <c r="G46" s="40" t="s">
        <v>14</v>
      </c>
      <c r="H46" s="40" t="s">
        <v>14</v>
      </c>
    </row>
    <row r="47" spans="1:8" ht="14.1" customHeight="1" thickBot="1">
      <c r="A47" s="18" t="s">
        <v>164</v>
      </c>
      <c r="B47" s="14">
        <v>1063</v>
      </c>
      <c r="C47" s="40" t="str">
        <f t="shared" si="4"/>
        <v>( )</v>
      </c>
      <c r="D47" s="41" t="str">
        <f t="shared" si="3"/>
        <v>( )</v>
      </c>
      <c r="E47" s="40" t="s">
        <v>19</v>
      </c>
      <c r="F47" s="40" t="s">
        <v>19</v>
      </c>
      <c r="G47" s="40" t="s">
        <v>14</v>
      </c>
      <c r="H47" s="40" t="s">
        <v>14</v>
      </c>
    </row>
    <row r="48" spans="1:8" ht="14.1" customHeight="1" thickBot="1">
      <c r="A48" s="18" t="s">
        <v>165</v>
      </c>
      <c r="B48" s="14">
        <v>1064</v>
      </c>
      <c r="C48" s="40" t="str">
        <f t="shared" si="4"/>
        <v>( )</v>
      </c>
      <c r="D48" s="41" t="str">
        <f t="shared" si="3"/>
        <v>( )</v>
      </c>
      <c r="E48" s="40" t="s">
        <v>19</v>
      </c>
      <c r="F48" s="40" t="s">
        <v>19</v>
      </c>
      <c r="G48" s="40" t="s">
        <v>14</v>
      </c>
      <c r="H48" s="40" t="s">
        <v>14</v>
      </c>
    </row>
    <row r="49" spans="1:8" ht="14.1" customHeight="1" thickBot="1">
      <c r="A49" s="18" t="s">
        <v>182</v>
      </c>
      <c r="B49" s="14">
        <v>1065</v>
      </c>
      <c r="C49" s="40" t="str">
        <f t="shared" si="4"/>
        <v>( )</v>
      </c>
      <c r="D49" s="41" t="str">
        <f t="shared" si="3"/>
        <v>( )</v>
      </c>
      <c r="E49" s="40" t="s">
        <v>19</v>
      </c>
      <c r="F49" s="40" t="s">
        <v>19</v>
      </c>
      <c r="G49" s="40" t="s">
        <v>14</v>
      </c>
      <c r="H49" s="40" t="s">
        <v>14</v>
      </c>
    </row>
    <row r="50" spans="1:8" ht="14.1" customHeight="1" thickBot="1">
      <c r="A50" s="18" t="s">
        <v>183</v>
      </c>
      <c r="B50" s="14">
        <v>1066</v>
      </c>
      <c r="C50" s="40" t="str">
        <f t="shared" si="4"/>
        <v>( )</v>
      </c>
      <c r="D50" s="41" t="str">
        <f t="shared" si="3"/>
        <v>( )</v>
      </c>
      <c r="E50" s="40" t="s">
        <v>19</v>
      </c>
      <c r="F50" s="40" t="s">
        <v>19</v>
      </c>
      <c r="G50" s="40" t="s">
        <v>14</v>
      </c>
      <c r="H50" s="40" t="s">
        <v>14</v>
      </c>
    </row>
    <row r="51" spans="1:8" ht="14.1" customHeight="1" thickBot="1">
      <c r="A51" s="18" t="s">
        <v>184</v>
      </c>
      <c r="B51" s="14">
        <v>1067</v>
      </c>
      <c r="C51" s="40" t="str">
        <f t="shared" si="4"/>
        <v>(   )</v>
      </c>
      <c r="D51" s="41" t="str">
        <f t="shared" si="3"/>
        <v>(   )</v>
      </c>
      <c r="E51" s="40" t="s">
        <v>185</v>
      </c>
      <c r="F51" s="40" t="s">
        <v>185</v>
      </c>
      <c r="G51" s="40" t="s">
        <v>14</v>
      </c>
      <c r="H51" s="40" t="s">
        <v>14</v>
      </c>
    </row>
    <row r="52" spans="1:8" ht="14.1" customHeight="1" thickBot="1">
      <c r="A52" s="18" t="s">
        <v>186</v>
      </c>
      <c r="B52" s="14">
        <v>1070</v>
      </c>
      <c r="C52" s="42" t="s">
        <v>14</v>
      </c>
      <c r="D52" s="46" t="str">
        <f t="shared" si="3"/>
        <v>-</v>
      </c>
      <c r="E52" s="42" t="s">
        <v>14</v>
      </c>
      <c r="F52" s="42" t="s">
        <v>14</v>
      </c>
      <c r="G52" s="40" t="s">
        <v>14</v>
      </c>
      <c r="H52" s="40" t="s">
        <v>14</v>
      </c>
    </row>
    <row r="53" spans="1:8" ht="14.1" customHeight="1" thickBot="1">
      <c r="A53" s="18" t="s">
        <v>26</v>
      </c>
      <c r="B53" s="14">
        <v>1071</v>
      </c>
      <c r="C53" s="40" t="s">
        <v>14</v>
      </c>
      <c r="D53" s="41" t="s">
        <v>14</v>
      </c>
      <c r="E53" s="40" t="s">
        <v>496</v>
      </c>
      <c r="F53" s="40" t="s">
        <v>14</v>
      </c>
      <c r="G53" s="40" t="s">
        <v>14</v>
      </c>
      <c r="H53" s="40" t="s">
        <v>14</v>
      </c>
    </row>
    <row r="54" spans="1:8" ht="14.1" customHeight="1" thickBot="1">
      <c r="A54" s="18" t="s">
        <v>187</v>
      </c>
      <c r="B54" s="14">
        <v>1072</v>
      </c>
      <c r="C54" s="40" t="s">
        <v>14</v>
      </c>
      <c r="D54" s="41" t="s">
        <v>14</v>
      </c>
      <c r="E54" s="40" t="s">
        <v>14</v>
      </c>
      <c r="F54" s="40" t="s">
        <v>14</v>
      </c>
      <c r="G54" s="40" t="s">
        <v>14</v>
      </c>
      <c r="H54" s="40" t="s">
        <v>14</v>
      </c>
    </row>
    <row r="55" spans="1:8" ht="25.5" customHeight="1" thickBot="1">
      <c r="A55" s="18" t="s">
        <v>495</v>
      </c>
      <c r="B55" s="14">
        <v>1073</v>
      </c>
      <c r="C55" s="40" t="s">
        <v>14</v>
      </c>
      <c r="D55" s="41" t="s">
        <v>14</v>
      </c>
      <c r="E55" s="40" t="s">
        <v>14</v>
      </c>
      <c r="F55" s="40" t="s">
        <v>14</v>
      </c>
      <c r="G55" s="40" t="s">
        <v>14</v>
      </c>
      <c r="H55" s="40" t="s">
        <v>14</v>
      </c>
    </row>
    <row r="56" spans="1:8" ht="14.1" customHeight="1" thickBot="1">
      <c r="A56" s="18" t="s">
        <v>188</v>
      </c>
      <c r="B56" s="14">
        <v>1080</v>
      </c>
      <c r="C56" s="42" t="str">
        <f t="shared" si="4"/>
        <v>-</v>
      </c>
      <c r="D56" s="46" t="str">
        <f t="shared" si="3"/>
        <v>-</v>
      </c>
      <c r="E56" s="42" t="s">
        <v>14</v>
      </c>
      <c r="F56" s="42" t="s">
        <v>14</v>
      </c>
      <c r="G56" s="40" t="s">
        <v>14</v>
      </c>
      <c r="H56" s="40" t="s">
        <v>14</v>
      </c>
    </row>
    <row r="57" spans="1:8" ht="14.1" customHeight="1" thickBot="1">
      <c r="A57" s="18" t="s">
        <v>26</v>
      </c>
      <c r="B57" s="14">
        <v>1081</v>
      </c>
      <c r="C57" s="40" t="str">
        <f t="shared" si="4"/>
        <v>(   )</v>
      </c>
      <c r="D57" s="41" t="str">
        <f t="shared" si="3"/>
        <v>(   )</v>
      </c>
      <c r="E57" s="40" t="s">
        <v>185</v>
      </c>
      <c r="F57" s="40" t="s">
        <v>185</v>
      </c>
      <c r="G57" s="40" t="s">
        <v>14</v>
      </c>
      <c r="H57" s="40" t="s">
        <v>14</v>
      </c>
    </row>
    <row r="58" spans="1:8" ht="14.1" customHeight="1" thickBot="1">
      <c r="A58" s="18" t="s">
        <v>189</v>
      </c>
      <c r="B58" s="14">
        <v>1082</v>
      </c>
      <c r="C58" s="40" t="str">
        <f t="shared" si="4"/>
        <v>(   )</v>
      </c>
      <c r="D58" s="41" t="str">
        <f t="shared" si="3"/>
        <v>(   )</v>
      </c>
      <c r="E58" s="40" t="s">
        <v>185</v>
      </c>
      <c r="F58" s="40" t="s">
        <v>185</v>
      </c>
      <c r="G58" s="40" t="s">
        <v>14</v>
      </c>
      <c r="H58" s="40" t="s">
        <v>14</v>
      </c>
    </row>
    <row r="59" spans="1:8" ht="14.1" customHeight="1" thickBot="1">
      <c r="A59" s="18" t="s">
        <v>190</v>
      </c>
      <c r="B59" s="14">
        <v>1083</v>
      </c>
      <c r="C59" s="40" t="str">
        <f t="shared" si="4"/>
        <v>(   )</v>
      </c>
      <c r="D59" s="41" t="str">
        <f t="shared" si="3"/>
        <v>(   )</v>
      </c>
      <c r="E59" s="40" t="s">
        <v>185</v>
      </c>
      <c r="F59" s="40" t="s">
        <v>185</v>
      </c>
      <c r="G59" s="40" t="s">
        <v>14</v>
      </c>
      <c r="H59" s="40" t="s">
        <v>14</v>
      </c>
    </row>
    <row r="60" spans="1:8" ht="14.1" customHeight="1" thickBot="1">
      <c r="A60" s="18" t="s">
        <v>191</v>
      </c>
      <c r="B60" s="14">
        <v>1084</v>
      </c>
      <c r="C60" s="40" t="str">
        <f t="shared" si="4"/>
        <v>(   )</v>
      </c>
      <c r="D60" s="41" t="str">
        <f t="shared" si="3"/>
        <v>(   )</v>
      </c>
      <c r="E60" s="40" t="s">
        <v>185</v>
      </c>
      <c r="F60" s="40" t="s">
        <v>185</v>
      </c>
      <c r="G60" s="40" t="s">
        <v>14</v>
      </c>
      <c r="H60" s="40" t="s">
        <v>14</v>
      </c>
    </row>
    <row r="61" spans="1:8" ht="14.1" customHeight="1" thickBot="1">
      <c r="A61" s="18" t="s">
        <v>192</v>
      </c>
      <c r="B61" s="14">
        <v>1085</v>
      </c>
      <c r="C61" s="40" t="str">
        <f t="shared" si="4"/>
        <v>(   )</v>
      </c>
      <c r="D61" s="41" t="str">
        <f t="shared" si="3"/>
        <v>(   )</v>
      </c>
      <c r="E61" s="40" t="s">
        <v>185</v>
      </c>
      <c r="F61" s="40" t="s">
        <v>185</v>
      </c>
      <c r="G61" s="40" t="s">
        <v>14</v>
      </c>
      <c r="H61" s="40" t="s">
        <v>14</v>
      </c>
    </row>
    <row r="62" spans="1:8" ht="14.1" customHeight="1" thickBot="1">
      <c r="A62" s="18" t="s">
        <v>193</v>
      </c>
      <c r="B62" s="14">
        <v>1086</v>
      </c>
      <c r="C62" s="40" t="str">
        <f t="shared" si="4"/>
        <v>(   )</v>
      </c>
      <c r="D62" s="41" t="str">
        <f t="shared" si="3"/>
        <v>(   )</v>
      </c>
      <c r="E62" s="40" t="s">
        <v>185</v>
      </c>
      <c r="F62" s="40" t="s">
        <v>185</v>
      </c>
      <c r="G62" s="40" t="s">
        <v>14</v>
      </c>
      <c r="H62" s="40" t="s">
        <v>14</v>
      </c>
    </row>
    <row r="63" spans="1:8" ht="14.1" customHeight="1" thickBot="1">
      <c r="A63" s="16" t="s">
        <v>30</v>
      </c>
      <c r="B63" s="17">
        <v>1100</v>
      </c>
      <c r="C63" s="43">
        <f>C10-C11-C21</f>
        <v>-11.09999999999998</v>
      </c>
      <c r="D63" s="43">
        <f>D10-D11-D21</f>
        <v>113.29999999999998</v>
      </c>
      <c r="E63" s="43">
        <f>E10-E11-E21</f>
        <v>6.9000000000000057</v>
      </c>
      <c r="F63" s="43">
        <f>F10-F11-F21</f>
        <v>113.29999999999998</v>
      </c>
      <c r="G63" s="40">
        <f>F63-E63</f>
        <v>106.39999999999998</v>
      </c>
      <c r="H63" s="40">
        <f>F63/E63*100</f>
        <v>1642.0289855072447</v>
      </c>
    </row>
    <row r="64" spans="1:8" ht="14.1" customHeight="1" thickBot="1">
      <c r="A64" s="18" t="s">
        <v>194</v>
      </c>
      <c r="B64" s="14">
        <v>1110</v>
      </c>
      <c r="C64" s="40"/>
      <c r="D64" s="41" t="str">
        <f t="shared" si="3"/>
        <v xml:space="preserve"> </v>
      </c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4.1" customHeight="1" thickBot="1">
      <c r="A65" s="18" t="s">
        <v>195</v>
      </c>
      <c r="B65" s="14">
        <v>1120</v>
      </c>
      <c r="C65" s="40" t="str">
        <f>D65</f>
        <v>(   )</v>
      </c>
      <c r="D65" s="41" t="str">
        <f t="shared" si="3"/>
        <v>(   )</v>
      </c>
      <c r="E65" s="40" t="s">
        <v>185</v>
      </c>
      <c r="F65" s="40" t="s">
        <v>185</v>
      </c>
      <c r="G65" s="40" t="s">
        <v>14</v>
      </c>
      <c r="H65" s="40" t="s">
        <v>14</v>
      </c>
    </row>
    <row r="66" spans="1:8" ht="14.1" customHeight="1" thickBot="1">
      <c r="A66" s="18" t="s">
        <v>196</v>
      </c>
      <c r="B66" s="14">
        <v>1130</v>
      </c>
      <c r="C66" s="40" t="str">
        <f t="shared" ref="C66:C72" si="5">D66</f>
        <v xml:space="preserve"> </v>
      </c>
      <c r="D66" s="41" t="str">
        <f t="shared" si="3"/>
        <v xml:space="preserve"> </v>
      </c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4.1" customHeight="1" thickBot="1">
      <c r="A67" s="18" t="s">
        <v>197</v>
      </c>
      <c r="B67" s="14">
        <v>1140</v>
      </c>
      <c r="C67" s="40" t="str">
        <f t="shared" si="5"/>
        <v>(   )</v>
      </c>
      <c r="D67" s="41" t="str">
        <f t="shared" si="3"/>
        <v>(   )</v>
      </c>
      <c r="E67" s="40" t="s">
        <v>185</v>
      </c>
      <c r="F67" s="40" t="s">
        <v>185</v>
      </c>
      <c r="G67" s="40" t="s">
        <v>14</v>
      </c>
      <c r="H67" s="40" t="s">
        <v>14</v>
      </c>
    </row>
    <row r="68" spans="1:8" ht="14.1" customHeight="1" thickBot="1">
      <c r="A68" s="18" t="s">
        <v>37</v>
      </c>
      <c r="B68" s="14">
        <v>1150</v>
      </c>
      <c r="C68" s="42" t="str">
        <f t="shared" si="5"/>
        <v>-</v>
      </c>
      <c r="D68" s="46" t="str">
        <f t="shared" si="3"/>
        <v>-</v>
      </c>
      <c r="E68" s="42" t="s">
        <v>14</v>
      </c>
      <c r="F68" s="42" t="s">
        <v>14</v>
      </c>
      <c r="G68" s="40" t="s">
        <v>14</v>
      </c>
      <c r="H68" s="40" t="s">
        <v>14</v>
      </c>
    </row>
    <row r="69" spans="1:8" ht="14.1" customHeight="1" thickBot="1">
      <c r="A69" s="18" t="s">
        <v>26</v>
      </c>
      <c r="B69" s="14">
        <v>1151</v>
      </c>
      <c r="C69" s="40" t="str">
        <f t="shared" si="5"/>
        <v xml:space="preserve"> </v>
      </c>
      <c r="D69" s="41" t="str">
        <f t="shared" si="3"/>
        <v xml:space="preserve"> </v>
      </c>
      <c r="E69" s="40" t="s">
        <v>51</v>
      </c>
      <c r="F69" s="40" t="s">
        <v>51</v>
      </c>
      <c r="G69" s="40" t="s">
        <v>14</v>
      </c>
      <c r="H69" s="40" t="s">
        <v>14</v>
      </c>
    </row>
    <row r="70" spans="1:8" ht="14.1" customHeight="1" thickBot="1">
      <c r="A70" s="18" t="s">
        <v>198</v>
      </c>
      <c r="B70" s="14">
        <v>1152</v>
      </c>
      <c r="C70" s="40" t="str">
        <f t="shared" si="5"/>
        <v xml:space="preserve"> </v>
      </c>
      <c r="D70" s="41" t="str">
        <f t="shared" si="3"/>
        <v xml:space="preserve"> </v>
      </c>
      <c r="E70" s="40" t="s">
        <v>51</v>
      </c>
      <c r="F70" s="40" t="s">
        <v>51</v>
      </c>
      <c r="G70" s="40" t="s">
        <v>14</v>
      </c>
      <c r="H70" s="40" t="s">
        <v>14</v>
      </c>
    </row>
    <row r="71" spans="1:8" ht="14.1" customHeight="1" thickBot="1">
      <c r="A71" s="18" t="s">
        <v>38</v>
      </c>
      <c r="B71" s="14">
        <v>1160</v>
      </c>
      <c r="C71" s="138" t="str">
        <f t="shared" si="5"/>
        <v>-</v>
      </c>
      <c r="D71" s="140" t="s">
        <v>14</v>
      </c>
      <c r="E71" s="138" t="s">
        <v>14</v>
      </c>
      <c r="F71" s="138" t="s">
        <v>14</v>
      </c>
      <c r="G71" s="40" t="s">
        <v>14</v>
      </c>
      <c r="H71" s="40" t="s">
        <v>14</v>
      </c>
    </row>
    <row r="72" spans="1:8" ht="14.1" customHeight="1" thickBot="1">
      <c r="A72" s="18" t="s">
        <v>26</v>
      </c>
      <c r="B72" s="14">
        <v>1161</v>
      </c>
      <c r="C72" s="128" t="str">
        <f t="shared" si="5"/>
        <v>(   )</v>
      </c>
      <c r="D72" s="129" t="str">
        <f t="shared" si="3"/>
        <v>(   )</v>
      </c>
      <c r="E72" s="128" t="s">
        <v>185</v>
      </c>
      <c r="F72" s="128" t="s">
        <v>185</v>
      </c>
      <c r="G72" s="40" t="s">
        <v>14</v>
      </c>
      <c r="H72" s="40" t="s">
        <v>14</v>
      </c>
    </row>
    <row r="73" spans="1:8" ht="14.1" customHeight="1" thickBot="1">
      <c r="A73" s="18" t="s">
        <v>497</v>
      </c>
      <c r="B73" s="14">
        <v>1162</v>
      </c>
      <c r="C73" s="128" t="s">
        <v>185</v>
      </c>
      <c r="D73" s="128" t="s">
        <v>185</v>
      </c>
      <c r="E73" s="128" t="s">
        <v>185</v>
      </c>
      <c r="F73" s="128" t="s">
        <v>185</v>
      </c>
      <c r="G73" s="40" t="s">
        <v>14</v>
      </c>
      <c r="H73" s="40" t="s">
        <v>14</v>
      </c>
    </row>
    <row r="74" spans="1:8" ht="14.1" customHeight="1" thickBot="1">
      <c r="A74" s="16" t="s">
        <v>39</v>
      </c>
      <c r="B74" s="17">
        <v>1170</v>
      </c>
      <c r="C74" s="43">
        <f>C63</f>
        <v>-11.09999999999998</v>
      </c>
      <c r="D74" s="43">
        <f>D63</f>
        <v>113.29999999999998</v>
      </c>
      <c r="E74" s="43">
        <v>6.9</v>
      </c>
      <c r="F74" s="43">
        <f>F63</f>
        <v>113.29999999999998</v>
      </c>
      <c r="G74" s="40">
        <f>F74-E74</f>
        <v>106.39999999999998</v>
      </c>
      <c r="H74" s="40">
        <f>F74/E74*100</f>
        <v>1642.028985507246</v>
      </c>
    </row>
    <row r="75" spans="1:8" ht="14.1" customHeight="1" thickBot="1">
      <c r="A75" s="18" t="s">
        <v>40</v>
      </c>
      <c r="B75" s="14">
        <v>1180</v>
      </c>
      <c r="C75" s="128" t="s">
        <v>14</v>
      </c>
      <c r="D75" s="129" t="s">
        <v>498</v>
      </c>
      <c r="E75" s="128" t="s">
        <v>447</v>
      </c>
      <c r="F75" s="128" t="s">
        <v>498</v>
      </c>
      <c r="G75" s="40">
        <f>F75-E75</f>
        <v>-33.199999999999996</v>
      </c>
      <c r="H75" s="40">
        <f>F75/E75*100</f>
        <v>806.38297872340422</v>
      </c>
    </row>
    <row r="76" spans="1:8" ht="14.1" customHeight="1" thickBot="1">
      <c r="A76" s="18" t="s">
        <v>41</v>
      </c>
      <c r="B76" s="14">
        <v>1181</v>
      </c>
      <c r="C76" s="128"/>
      <c r="D76" s="129" t="str">
        <f t="shared" ref="D76:D84" si="6">F76</f>
        <v xml:space="preserve"> </v>
      </c>
      <c r="E76" s="128" t="s">
        <v>51</v>
      </c>
      <c r="F76" s="128" t="s">
        <v>51</v>
      </c>
      <c r="G76" s="40" t="s">
        <v>14</v>
      </c>
      <c r="H76" s="40" t="s">
        <v>14</v>
      </c>
    </row>
    <row r="77" spans="1:8" ht="14.1" customHeight="1" thickBot="1">
      <c r="A77" s="18" t="s">
        <v>42</v>
      </c>
      <c r="B77" s="14">
        <v>1190</v>
      </c>
      <c r="C77" s="128"/>
      <c r="D77" s="129" t="str">
        <f t="shared" si="6"/>
        <v xml:space="preserve"> </v>
      </c>
      <c r="E77" s="128" t="s">
        <v>51</v>
      </c>
      <c r="F77" s="128" t="s">
        <v>51</v>
      </c>
      <c r="G77" s="40" t="s">
        <v>14</v>
      </c>
      <c r="H77" s="40" t="s">
        <v>14</v>
      </c>
    </row>
    <row r="78" spans="1:8" ht="14.1" customHeight="1" thickBot="1">
      <c r="A78" s="18" t="s">
        <v>43</v>
      </c>
      <c r="B78" s="14">
        <v>1191</v>
      </c>
      <c r="C78" s="40" t="str">
        <f>D78</f>
        <v>(   )</v>
      </c>
      <c r="D78" s="41" t="str">
        <f t="shared" si="6"/>
        <v>(   )</v>
      </c>
      <c r="E78" s="40" t="s">
        <v>185</v>
      </c>
      <c r="F78" s="40" t="s">
        <v>185</v>
      </c>
      <c r="G78" s="40" t="s">
        <v>14</v>
      </c>
      <c r="H78" s="40" t="s">
        <v>14</v>
      </c>
    </row>
    <row r="79" spans="1:8" ht="14.1" customHeight="1" thickBot="1">
      <c r="A79" s="16" t="s">
        <v>199</v>
      </c>
      <c r="B79" s="17">
        <v>1200</v>
      </c>
      <c r="C79" s="43">
        <f>C74</f>
        <v>-11.09999999999998</v>
      </c>
      <c r="D79" s="43">
        <f>D74+D75</f>
        <v>75.399999999999977</v>
      </c>
      <c r="E79" s="43">
        <f>E74+E75</f>
        <v>2.2000000000000002</v>
      </c>
      <c r="F79" s="43">
        <f>F74+F75</f>
        <v>75.399999999999977</v>
      </c>
      <c r="G79" s="40">
        <f>F79-E79</f>
        <v>73.199999999999974</v>
      </c>
      <c r="H79" s="40">
        <f>F79/E79*100</f>
        <v>3427.2727272727261</v>
      </c>
    </row>
    <row r="80" spans="1:8" ht="14.1" customHeight="1" thickBot="1">
      <c r="A80" s="18" t="s">
        <v>200</v>
      </c>
      <c r="B80" s="14">
        <v>1201</v>
      </c>
      <c r="C80" s="40" t="s">
        <v>14</v>
      </c>
      <c r="D80" s="41">
        <f>D74+D75</f>
        <v>75.399999999999977</v>
      </c>
      <c r="E80" s="40">
        <f>E74+E75</f>
        <v>2.2000000000000002</v>
      </c>
      <c r="F80" s="40">
        <f>F74+F75</f>
        <v>75.399999999999977</v>
      </c>
      <c r="G80" s="40">
        <f>F80-E80</f>
        <v>73.199999999999974</v>
      </c>
      <c r="H80" s="40">
        <f>F80/E80*100</f>
        <v>3427.2727272727261</v>
      </c>
    </row>
    <row r="81" spans="1:8" ht="14.1" customHeight="1" thickBot="1">
      <c r="A81" s="18" t="s">
        <v>201</v>
      </c>
      <c r="B81" s="14">
        <v>1202</v>
      </c>
      <c r="C81" s="128" t="s">
        <v>479</v>
      </c>
      <c r="D81" s="41" t="str">
        <f t="shared" si="6"/>
        <v>(   )</v>
      </c>
      <c r="E81" s="40" t="s">
        <v>185</v>
      </c>
      <c r="F81" s="40" t="s">
        <v>185</v>
      </c>
      <c r="G81" s="40" t="s">
        <v>14</v>
      </c>
      <c r="H81" s="40" t="s">
        <v>14</v>
      </c>
    </row>
    <row r="82" spans="1:8" ht="14.1" customHeight="1" thickBot="1">
      <c r="A82" s="16" t="s">
        <v>47</v>
      </c>
      <c r="B82" s="17">
        <v>1210</v>
      </c>
      <c r="C82" s="44">
        <f>C10</f>
        <v>185.3</v>
      </c>
      <c r="D82" s="44">
        <f>D10</f>
        <v>336.9</v>
      </c>
      <c r="E82" s="44">
        <f>E10</f>
        <v>296</v>
      </c>
      <c r="F82" s="44">
        <f>F10</f>
        <v>336.9</v>
      </c>
      <c r="G82" s="40">
        <f>F82-E82</f>
        <v>40.899999999999977</v>
      </c>
      <c r="H82" s="40">
        <f>F82/E82*100</f>
        <v>113.81756756756755</v>
      </c>
    </row>
    <row r="83" spans="1:8" ht="14.1" customHeight="1" thickBot="1">
      <c r="A83" s="16" t="s">
        <v>48</v>
      </c>
      <c r="B83" s="17">
        <v>1220</v>
      </c>
      <c r="C83" s="44">
        <f>C11+C21</f>
        <v>196.39999999999998</v>
      </c>
      <c r="D83" s="44">
        <f>D11+D21</f>
        <v>223.6</v>
      </c>
      <c r="E83" s="44">
        <f>E11+E21</f>
        <v>289.10000000000002</v>
      </c>
      <c r="F83" s="44">
        <f>F11+F21</f>
        <v>223.6</v>
      </c>
      <c r="G83" s="40">
        <f>F83-E83</f>
        <v>-65.500000000000028</v>
      </c>
      <c r="H83" s="40">
        <f>F83/E83*100</f>
        <v>77.343479764787261</v>
      </c>
    </row>
    <row r="84" spans="1:8" ht="14.1" customHeight="1" thickBot="1">
      <c r="A84" s="18" t="s">
        <v>49</v>
      </c>
      <c r="B84" s="14">
        <v>1230</v>
      </c>
      <c r="C84" s="40"/>
      <c r="D84" s="41" t="str">
        <f t="shared" si="6"/>
        <v xml:space="preserve"> </v>
      </c>
      <c r="E84" s="40" t="s">
        <v>51</v>
      </c>
      <c r="F84" s="40" t="s">
        <v>51</v>
      </c>
      <c r="G84" s="40" t="s">
        <v>14</v>
      </c>
      <c r="H84" s="40" t="s">
        <v>14</v>
      </c>
    </row>
    <row r="85" spans="1:8" ht="14.1" customHeight="1" thickBot="1">
      <c r="A85" s="191" t="s">
        <v>202</v>
      </c>
      <c r="B85" s="192"/>
      <c r="C85" s="192"/>
      <c r="D85" s="192"/>
      <c r="E85" s="192"/>
      <c r="F85" s="192"/>
      <c r="G85" s="192"/>
      <c r="H85" s="193"/>
    </row>
    <row r="86" spans="1:8" ht="14.1" customHeight="1" thickBot="1">
      <c r="A86" s="18" t="s">
        <v>203</v>
      </c>
      <c r="B86" s="14">
        <v>1300</v>
      </c>
      <c r="C86" s="42">
        <f>C79</f>
        <v>-11.09999999999998</v>
      </c>
      <c r="D86" s="46">
        <f>D63</f>
        <v>113.29999999999998</v>
      </c>
      <c r="E86" s="42">
        <f>E63</f>
        <v>6.9000000000000057</v>
      </c>
      <c r="F86" s="42">
        <f>F63</f>
        <v>113.29999999999998</v>
      </c>
      <c r="G86" s="40">
        <f>F86-E86</f>
        <v>106.39999999999998</v>
      </c>
      <c r="H86" s="40">
        <f>F86/E86*100</f>
        <v>1642.0289855072447</v>
      </c>
    </row>
    <row r="87" spans="1:8" ht="14.1" customHeight="1" thickBot="1">
      <c r="A87" s="18" t="s">
        <v>204</v>
      </c>
      <c r="B87" s="14">
        <v>1301</v>
      </c>
      <c r="C87" s="42">
        <v>0</v>
      </c>
      <c r="D87" s="46">
        <v>6.3</v>
      </c>
      <c r="E87" s="42">
        <v>2.5</v>
      </c>
      <c r="F87" s="42">
        <v>6.3</v>
      </c>
      <c r="G87" s="40">
        <f>F87-E87</f>
        <v>3.8</v>
      </c>
      <c r="H87" s="40">
        <f>F87/E87*100</f>
        <v>252</v>
      </c>
    </row>
    <row r="88" spans="1:8" ht="14.1" customHeight="1" thickBot="1">
      <c r="A88" s="18" t="s">
        <v>205</v>
      </c>
      <c r="B88" s="14">
        <v>1302</v>
      </c>
      <c r="C88" s="42" t="str">
        <f>D88</f>
        <v>-</v>
      </c>
      <c r="D88" s="46" t="str">
        <f>F88</f>
        <v>-</v>
      </c>
      <c r="E88" s="42" t="s">
        <v>14</v>
      </c>
      <c r="F88" s="42" t="s">
        <v>14</v>
      </c>
      <c r="G88" s="40" t="s">
        <v>14</v>
      </c>
      <c r="H88" s="40" t="s">
        <v>14</v>
      </c>
    </row>
    <row r="89" spans="1:8" ht="14.1" customHeight="1" thickBot="1">
      <c r="A89" s="18" t="s">
        <v>206</v>
      </c>
      <c r="B89" s="14">
        <v>1303</v>
      </c>
      <c r="C89" s="42" t="str">
        <f>D89</f>
        <v>(   )</v>
      </c>
      <c r="D89" s="46" t="str">
        <f>F89</f>
        <v>(   )</v>
      </c>
      <c r="E89" s="42" t="s">
        <v>185</v>
      </c>
      <c r="F89" s="42" t="s">
        <v>185</v>
      </c>
      <c r="G89" s="40" t="s">
        <v>14</v>
      </c>
      <c r="H89" s="40" t="s">
        <v>14</v>
      </c>
    </row>
    <row r="90" spans="1:8" ht="14.1" customHeight="1" thickBot="1">
      <c r="A90" s="18" t="s">
        <v>207</v>
      </c>
      <c r="B90" s="14">
        <v>1304</v>
      </c>
      <c r="C90" s="42" t="str">
        <f>D90</f>
        <v>-</v>
      </c>
      <c r="D90" s="46" t="str">
        <f>F90</f>
        <v>-</v>
      </c>
      <c r="E90" s="42" t="s">
        <v>14</v>
      </c>
      <c r="F90" s="42" t="s">
        <v>14</v>
      </c>
      <c r="G90" s="40" t="s">
        <v>14</v>
      </c>
      <c r="H90" s="40" t="s">
        <v>14</v>
      </c>
    </row>
    <row r="91" spans="1:8" ht="14.1" customHeight="1" thickBot="1">
      <c r="A91" s="18" t="s">
        <v>208</v>
      </c>
      <c r="B91" s="14">
        <v>1305</v>
      </c>
      <c r="C91" s="42" t="str">
        <f>D91</f>
        <v>(   )</v>
      </c>
      <c r="D91" s="46" t="str">
        <f>F91</f>
        <v>(   )</v>
      </c>
      <c r="E91" s="42" t="s">
        <v>185</v>
      </c>
      <c r="F91" s="42" t="s">
        <v>185</v>
      </c>
      <c r="G91" s="40" t="s">
        <v>14</v>
      </c>
      <c r="H91" s="40" t="s">
        <v>14</v>
      </c>
    </row>
    <row r="92" spans="1:8" ht="14.1" customHeight="1" thickBot="1">
      <c r="A92" s="16" t="s">
        <v>31</v>
      </c>
      <c r="B92" s="17">
        <v>1310</v>
      </c>
      <c r="C92" s="45">
        <f>C86+C87</f>
        <v>-11.09999999999998</v>
      </c>
      <c r="D92" s="45">
        <f>D86+D87</f>
        <v>119.59999999999998</v>
      </c>
      <c r="E92" s="45">
        <f>E86+E87</f>
        <v>9.4000000000000057</v>
      </c>
      <c r="F92" s="45">
        <f>F86+F87</f>
        <v>119.59999999999998</v>
      </c>
      <c r="G92" s="40">
        <f>F92-E92</f>
        <v>110.19999999999997</v>
      </c>
      <c r="H92" s="40">
        <f>F92/E92*100</f>
        <v>1272.3404255319138</v>
      </c>
    </row>
    <row r="93" spans="1:8" ht="14.1" customHeight="1" thickBot="1">
      <c r="A93" s="191" t="s">
        <v>50</v>
      </c>
      <c r="B93" s="192"/>
      <c r="C93" s="192"/>
      <c r="D93" s="192"/>
      <c r="E93" s="192"/>
      <c r="F93" s="192"/>
      <c r="G93" s="192"/>
      <c r="H93" s="193"/>
    </row>
    <row r="94" spans="1:8" ht="14.1" customHeight="1" thickBot="1">
      <c r="A94" s="18" t="s">
        <v>52</v>
      </c>
      <c r="B94" s="14">
        <v>1400</v>
      </c>
      <c r="C94" s="40">
        <f>C95+C96</f>
        <v>10.5</v>
      </c>
      <c r="D94" s="41">
        <f>D95+D96</f>
        <v>12.600000000000001</v>
      </c>
      <c r="E94" s="40">
        <f>E95+E96</f>
        <v>18.5</v>
      </c>
      <c r="F94" s="75">
        <f>F95+F96</f>
        <v>12.600000000000001</v>
      </c>
      <c r="G94" s="40">
        <f>F94-E94</f>
        <v>-5.8999999999999986</v>
      </c>
      <c r="H94" s="40">
        <f>F94/E94*100</f>
        <v>68.108108108108112</v>
      </c>
    </row>
    <row r="95" spans="1:8" ht="14.1" customHeight="1" thickBot="1">
      <c r="A95" s="18" t="s">
        <v>53</v>
      </c>
      <c r="B95" s="14">
        <v>1401</v>
      </c>
      <c r="C95" s="40">
        <v>2.9</v>
      </c>
      <c r="D95" s="41">
        <f t="shared" ref="D95:D100" si="7">F95</f>
        <v>5.2</v>
      </c>
      <c r="E95" s="40">
        <v>5</v>
      </c>
      <c r="F95" s="75">
        <v>5.2</v>
      </c>
      <c r="G95" s="40">
        <f t="shared" ref="G95:G100" si="8">F95-E95</f>
        <v>0.20000000000000018</v>
      </c>
      <c r="H95" s="40">
        <f t="shared" ref="H95:H100" si="9">F95/E95*100</f>
        <v>104</v>
      </c>
    </row>
    <row r="96" spans="1:8" ht="14.1" customHeight="1" thickBot="1">
      <c r="A96" s="18" t="s">
        <v>54</v>
      </c>
      <c r="B96" s="14">
        <v>1402</v>
      </c>
      <c r="C96" s="40">
        <v>7.6</v>
      </c>
      <c r="D96" s="41">
        <f t="shared" si="7"/>
        <v>7.4</v>
      </c>
      <c r="E96" s="40">
        <v>13.5</v>
      </c>
      <c r="F96" s="75">
        <v>7.4</v>
      </c>
      <c r="G96" s="40">
        <f t="shared" si="8"/>
        <v>-6.1</v>
      </c>
      <c r="H96" s="40">
        <f t="shared" si="9"/>
        <v>54.814814814814817</v>
      </c>
    </row>
    <row r="97" spans="1:8" ht="14.1" customHeight="1" thickBot="1">
      <c r="A97" s="18" t="s">
        <v>55</v>
      </c>
      <c r="B97" s="14">
        <v>1410</v>
      </c>
      <c r="C97" s="40">
        <v>150</v>
      </c>
      <c r="D97" s="41">
        <f t="shared" si="7"/>
        <v>162.5</v>
      </c>
      <c r="E97" s="40">
        <v>207.9</v>
      </c>
      <c r="F97" s="75">
        <v>162.5</v>
      </c>
      <c r="G97" s="40">
        <f t="shared" si="8"/>
        <v>-45.400000000000006</v>
      </c>
      <c r="H97" s="40">
        <f t="shared" si="9"/>
        <v>78.162578162578157</v>
      </c>
    </row>
    <row r="98" spans="1:8" ht="14.1" customHeight="1" thickBot="1">
      <c r="A98" s="18" t="s">
        <v>56</v>
      </c>
      <c r="B98" s="14">
        <v>1420</v>
      </c>
      <c r="C98" s="40">
        <v>31.3</v>
      </c>
      <c r="D98" s="41">
        <f t="shared" si="7"/>
        <v>35.700000000000003</v>
      </c>
      <c r="E98" s="40">
        <v>45.7</v>
      </c>
      <c r="F98" s="75">
        <v>35.700000000000003</v>
      </c>
      <c r="G98" s="40">
        <f t="shared" si="8"/>
        <v>-10</v>
      </c>
      <c r="H98" s="40">
        <f t="shared" si="9"/>
        <v>78.118161925601754</v>
      </c>
    </row>
    <row r="99" spans="1:8" ht="14.1" customHeight="1" thickBot="1">
      <c r="A99" s="18" t="s">
        <v>57</v>
      </c>
      <c r="B99" s="14">
        <v>1430</v>
      </c>
      <c r="C99" s="40">
        <v>0</v>
      </c>
      <c r="D99" s="41">
        <f t="shared" si="7"/>
        <v>6.3</v>
      </c>
      <c r="E99" s="40">
        <v>2.5</v>
      </c>
      <c r="F99" s="75">
        <v>6.3</v>
      </c>
      <c r="G99" s="40">
        <f t="shared" si="8"/>
        <v>3.8</v>
      </c>
      <c r="H99" s="40">
        <f t="shared" si="9"/>
        <v>252</v>
      </c>
    </row>
    <row r="100" spans="1:8" ht="14.1" customHeight="1" thickBot="1">
      <c r="A100" s="18" t="s">
        <v>58</v>
      </c>
      <c r="B100" s="14">
        <v>1440</v>
      </c>
      <c r="C100" s="40">
        <v>4.5999999999999996</v>
      </c>
      <c r="D100" s="41">
        <f t="shared" si="7"/>
        <v>6.5</v>
      </c>
      <c r="E100" s="40">
        <v>14.5</v>
      </c>
      <c r="F100" s="75">
        <v>6.5</v>
      </c>
      <c r="G100" s="40">
        <f t="shared" si="8"/>
        <v>-8</v>
      </c>
      <c r="H100" s="40">
        <f t="shared" si="9"/>
        <v>44.827586206896555</v>
      </c>
    </row>
    <row r="101" spans="1:8" ht="14.1" customHeight="1" thickBot="1">
      <c r="A101" s="16" t="s">
        <v>59</v>
      </c>
      <c r="B101" s="17">
        <v>1450</v>
      </c>
      <c r="C101" s="46">
        <f>C94+C97+C98+C99+C100</f>
        <v>196.4</v>
      </c>
      <c r="D101" s="46">
        <f>D94+D97+D98+D99+D100</f>
        <v>223.60000000000002</v>
      </c>
      <c r="E101" s="46">
        <f>E94+E97+E98+E99+E100</f>
        <v>289.10000000000002</v>
      </c>
      <c r="F101" s="46">
        <f>F94+F97+F98+F99+F100</f>
        <v>223.60000000000002</v>
      </c>
      <c r="G101" s="42">
        <f>F101-E101</f>
        <v>-65.5</v>
      </c>
      <c r="H101" s="42">
        <f>F101/E101*100</f>
        <v>77.343479764787276</v>
      </c>
    </row>
    <row r="102" spans="1:8" ht="11.25" customHeight="1">
      <c r="A102" s="11"/>
    </row>
    <row r="103" spans="1:8" ht="18" customHeight="1">
      <c r="A103" s="23" t="s">
        <v>454</v>
      </c>
      <c r="B103" s="2"/>
      <c r="C103" s="73"/>
      <c r="D103" s="36"/>
      <c r="E103" s="47"/>
      <c r="F103" s="47"/>
      <c r="G103" s="196" t="s">
        <v>410</v>
      </c>
      <c r="H103" s="196"/>
    </row>
    <row r="104" spans="1:8" ht="12" customHeight="1">
      <c r="A104" s="65" t="s">
        <v>411</v>
      </c>
      <c r="B104" s="197" t="s">
        <v>152</v>
      </c>
      <c r="C104" s="197"/>
      <c r="D104" s="197"/>
      <c r="E104" s="197"/>
      <c r="F104" s="197"/>
      <c r="G104" s="198" t="s">
        <v>153</v>
      </c>
      <c r="H104" s="198"/>
    </row>
  </sheetData>
  <mergeCells count="12">
    <mergeCell ref="E6:H6"/>
    <mergeCell ref="A9:H9"/>
    <mergeCell ref="A85:H85"/>
    <mergeCell ref="C6:D6"/>
    <mergeCell ref="G103:H103"/>
    <mergeCell ref="B104:F104"/>
    <mergeCell ref="G104:H104"/>
    <mergeCell ref="A1:H1"/>
    <mergeCell ref="A4:H4"/>
    <mergeCell ref="A93:H93"/>
    <mergeCell ref="A6:A7"/>
    <mergeCell ref="B6:B7"/>
  </mergeCells>
  <phoneticPr fontId="23" type="noConversion"/>
  <pageMargins left="0.31496062992125984" right="0.31496062992125984" top="0.74803149606299213" bottom="0.59055118110236227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5"/>
  <sheetViews>
    <sheetView topLeftCell="A31" zoomScale="120" zoomScaleNormal="120" workbookViewId="0">
      <selection activeCell="D13" sqref="D13"/>
    </sheetView>
  </sheetViews>
  <sheetFormatPr defaultRowHeight="15"/>
  <cols>
    <col min="1" max="1" width="71.85546875" customWidth="1"/>
    <col min="3" max="3" width="9.140625" style="39"/>
    <col min="5" max="6" width="8.85546875" style="39" customWidth="1"/>
    <col min="7" max="7" width="10" customWidth="1"/>
    <col min="8" max="8" width="10" style="39" customWidth="1"/>
  </cols>
  <sheetData>
    <row r="1" spans="1:8" ht="18" customHeight="1">
      <c r="A1" s="199" t="s">
        <v>209</v>
      </c>
      <c r="B1" s="199"/>
      <c r="C1" s="199"/>
      <c r="D1" s="199"/>
      <c r="E1" s="199"/>
      <c r="F1" s="199"/>
      <c r="G1" s="199"/>
      <c r="H1" s="199"/>
    </row>
    <row r="2" spans="1:8" ht="12" customHeight="1">
      <c r="A2" s="11"/>
    </row>
    <row r="3" spans="1:8" ht="12" customHeight="1"/>
    <row r="4" spans="1:8" ht="20.25" customHeight="1">
      <c r="A4" s="174" t="s">
        <v>60</v>
      </c>
      <c r="B4" s="174"/>
      <c r="C4" s="174"/>
      <c r="D4" s="174"/>
      <c r="E4" s="174"/>
      <c r="F4" s="174"/>
      <c r="G4" s="174"/>
      <c r="H4" s="174"/>
    </row>
    <row r="5" spans="1:8" ht="12" customHeight="1" thickBot="1"/>
    <row r="6" spans="1:8" ht="29.25" customHeight="1" thickBot="1">
      <c r="A6" s="200" t="s">
        <v>4</v>
      </c>
      <c r="B6" s="200" t="s">
        <v>5</v>
      </c>
      <c r="C6" s="194" t="s">
        <v>442</v>
      </c>
      <c r="D6" s="195"/>
      <c r="E6" s="179" t="s">
        <v>444</v>
      </c>
      <c r="F6" s="180"/>
      <c r="G6" s="180"/>
      <c r="H6" s="181"/>
    </row>
    <row r="7" spans="1:8" ht="29.25" customHeight="1" thickBot="1">
      <c r="A7" s="201"/>
      <c r="B7" s="201"/>
      <c r="C7" s="70" t="s">
        <v>443</v>
      </c>
      <c r="D7" s="14" t="s">
        <v>7</v>
      </c>
      <c r="E7" s="40" t="s">
        <v>8</v>
      </c>
      <c r="F7" s="40" t="s">
        <v>9</v>
      </c>
      <c r="G7" s="14" t="s">
        <v>10</v>
      </c>
      <c r="H7" s="40" t="s">
        <v>11</v>
      </c>
    </row>
    <row r="8" spans="1:8" ht="12" customHeight="1" thickBot="1">
      <c r="A8" s="15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</row>
    <row r="9" spans="1:8" ht="15.75" thickBot="1">
      <c r="A9" s="191" t="s">
        <v>61</v>
      </c>
      <c r="B9" s="192"/>
      <c r="C9" s="192"/>
      <c r="D9" s="192"/>
      <c r="E9" s="192"/>
      <c r="F9" s="192"/>
      <c r="G9" s="192"/>
      <c r="H9" s="193"/>
    </row>
    <row r="10" spans="1:8" ht="15.95" customHeight="1" thickBot="1">
      <c r="A10" s="18" t="s">
        <v>44</v>
      </c>
      <c r="B10" s="14">
        <v>1200</v>
      </c>
      <c r="C10" s="48">
        <f ca="1">Лист3!C79</f>
        <v>-11.09999999999998</v>
      </c>
      <c r="D10" s="48">
        <f ca="1">Лист3!D79</f>
        <v>75.399999999999977</v>
      </c>
      <c r="E10" s="48">
        <f ca="1">Лист3!E79</f>
        <v>2.2000000000000002</v>
      </c>
      <c r="F10" s="48">
        <f ca="1">Лист3!F79</f>
        <v>75.399999999999977</v>
      </c>
      <c r="G10" s="40">
        <f>F10-E10</f>
        <v>73.199999999999974</v>
      </c>
      <c r="H10" s="40">
        <f>F10/E10*100</f>
        <v>3427.2727272727261</v>
      </c>
    </row>
    <row r="11" spans="1:8" ht="15.95" customHeight="1" thickBot="1">
      <c r="A11" s="18" t="s">
        <v>62</v>
      </c>
      <c r="B11" s="14">
        <v>2000</v>
      </c>
      <c r="C11" s="40">
        <v>3.3</v>
      </c>
      <c r="D11" s="40">
        <v>214</v>
      </c>
      <c r="E11" s="40">
        <v>0</v>
      </c>
      <c r="F11" s="40">
        <v>214</v>
      </c>
      <c r="G11" s="40">
        <v>214</v>
      </c>
      <c r="H11" s="40" t="s">
        <v>14</v>
      </c>
    </row>
    <row r="12" spans="1:8" ht="15.95" customHeight="1" thickBot="1">
      <c r="A12" s="18" t="s">
        <v>63</v>
      </c>
      <c r="B12" s="14">
        <v>2010</v>
      </c>
      <c r="C12" s="42" t="str">
        <f>D12</f>
        <v>-</v>
      </c>
      <c r="D12" s="42" t="str">
        <f t="shared" ref="D12:D21" si="0">F12</f>
        <v>-</v>
      </c>
      <c r="E12" s="42" t="s">
        <v>14</v>
      </c>
      <c r="F12" s="42" t="s">
        <v>14</v>
      </c>
      <c r="G12" s="14" t="s">
        <v>14</v>
      </c>
      <c r="H12" s="40" t="s">
        <v>14</v>
      </c>
    </row>
    <row r="13" spans="1:8" ht="15.95" customHeight="1" thickBot="1">
      <c r="A13" s="18" t="s">
        <v>64</v>
      </c>
      <c r="B13" s="14">
        <v>2011</v>
      </c>
      <c r="C13" s="75" t="str">
        <f t="shared" ref="C13:C21" si="1">D13</f>
        <v>(   )</v>
      </c>
      <c r="D13" s="40" t="str">
        <f t="shared" si="0"/>
        <v>(   )</v>
      </c>
      <c r="E13" s="40" t="s">
        <v>185</v>
      </c>
      <c r="F13" s="40" t="s">
        <v>185</v>
      </c>
      <c r="G13" s="14" t="s">
        <v>14</v>
      </c>
      <c r="H13" s="40" t="s">
        <v>14</v>
      </c>
    </row>
    <row r="14" spans="1:8" ht="15.95" customHeight="1" thickBot="1">
      <c r="A14" s="18" t="s">
        <v>65</v>
      </c>
      <c r="B14" s="14">
        <v>2012</v>
      </c>
      <c r="C14" s="75" t="str">
        <f t="shared" si="1"/>
        <v>(   )</v>
      </c>
      <c r="D14" s="40" t="str">
        <f t="shared" si="0"/>
        <v>(   )</v>
      </c>
      <c r="E14" s="40" t="s">
        <v>185</v>
      </c>
      <c r="F14" s="40" t="s">
        <v>185</v>
      </c>
      <c r="G14" s="14" t="s">
        <v>14</v>
      </c>
      <c r="H14" s="40" t="s">
        <v>14</v>
      </c>
    </row>
    <row r="15" spans="1:8" ht="15.95" customHeight="1" thickBot="1">
      <c r="A15" s="18" t="s">
        <v>66</v>
      </c>
      <c r="B15" s="14" t="s">
        <v>67</v>
      </c>
      <c r="C15" s="75" t="str">
        <f t="shared" si="1"/>
        <v>(   )</v>
      </c>
      <c r="D15" s="40" t="str">
        <f t="shared" si="0"/>
        <v>(   )</v>
      </c>
      <c r="E15" s="40" t="s">
        <v>185</v>
      </c>
      <c r="F15" s="40" t="s">
        <v>185</v>
      </c>
      <c r="G15" s="14" t="s">
        <v>14</v>
      </c>
      <c r="H15" s="40" t="s">
        <v>14</v>
      </c>
    </row>
    <row r="16" spans="1:8" ht="15.95" customHeight="1" thickBot="1">
      <c r="A16" s="18" t="s">
        <v>68</v>
      </c>
      <c r="B16" s="14">
        <v>2020</v>
      </c>
      <c r="C16" s="75" t="str">
        <f t="shared" si="1"/>
        <v xml:space="preserve"> </v>
      </c>
      <c r="D16" s="40" t="str">
        <f t="shared" si="0"/>
        <v xml:space="preserve"> </v>
      </c>
      <c r="E16" s="40" t="s">
        <v>51</v>
      </c>
      <c r="F16" s="40" t="s">
        <v>51</v>
      </c>
      <c r="G16" s="14" t="s">
        <v>14</v>
      </c>
      <c r="H16" s="40" t="s">
        <v>14</v>
      </c>
    </row>
    <row r="17" spans="1:8" ht="15.95" customHeight="1" thickBot="1">
      <c r="A17" s="18" t="s">
        <v>69</v>
      </c>
      <c r="B17" s="14">
        <v>2030</v>
      </c>
      <c r="C17" s="75" t="str">
        <f t="shared" si="1"/>
        <v>(   )</v>
      </c>
      <c r="D17" s="40" t="str">
        <f t="shared" si="0"/>
        <v>(   )</v>
      </c>
      <c r="E17" s="40" t="s">
        <v>185</v>
      </c>
      <c r="F17" s="40" t="s">
        <v>185</v>
      </c>
      <c r="G17" s="14" t="s">
        <v>14</v>
      </c>
      <c r="H17" s="40" t="s">
        <v>14</v>
      </c>
    </row>
    <row r="18" spans="1:8" ht="15.95" customHeight="1" thickBot="1">
      <c r="A18" s="18" t="s">
        <v>210</v>
      </c>
      <c r="B18" s="14">
        <v>2031</v>
      </c>
      <c r="C18" s="75" t="str">
        <f t="shared" si="1"/>
        <v>(   )</v>
      </c>
      <c r="D18" s="40" t="str">
        <f t="shared" si="0"/>
        <v>(   )</v>
      </c>
      <c r="E18" s="40" t="s">
        <v>185</v>
      </c>
      <c r="F18" s="40" t="s">
        <v>185</v>
      </c>
      <c r="G18" s="14" t="s">
        <v>14</v>
      </c>
      <c r="H18" s="40" t="s">
        <v>14</v>
      </c>
    </row>
    <row r="19" spans="1:8" ht="15.95" customHeight="1" thickBot="1">
      <c r="A19" s="18" t="s">
        <v>70</v>
      </c>
      <c r="B19" s="14">
        <v>2040</v>
      </c>
      <c r="C19" s="75" t="str">
        <f t="shared" si="1"/>
        <v>(   )</v>
      </c>
      <c r="D19" s="40" t="str">
        <f t="shared" si="0"/>
        <v>(   )</v>
      </c>
      <c r="E19" s="40" t="s">
        <v>185</v>
      </c>
      <c r="F19" s="40" t="s">
        <v>185</v>
      </c>
      <c r="G19" s="14" t="s">
        <v>14</v>
      </c>
      <c r="H19" s="40" t="s">
        <v>14</v>
      </c>
    </row>
    <row r="20" spans="1:8" ht="15.95" customHeight="1" thickBot="1">
      <c r="A20" s="18" t="s">
        <v>211</v>
      </c>
      <c r="B20" s="14">
        <v>2050</v>
      </c>
      <c r="C20" s="75" t="str">
        <f t="shared" si="1"/>
        <v>(   )</v>
      </c>
      <c r="D20" s="40" t="str">
        <f t="shared" si="0"/>
        <v>(   )</v>
      </c>
      <c r="E20" s="40" t="s">
        <v>185</v>
      </c>
      <c r="F20" s="40" t="s">
        <v>185</v>
      </c>
      <c r="G20" s="14" t="s">
        <v>14</v>
      </c>
      <c r="H20" s="40" t="s">
        <v>14</v>
      </c>
    </row>
    <row r="21" spans="1:8" ht="15.95" customHeight="1" thickBot="1">
      <c r="A21" s="18" t="s">
        <v>212</v>
      </c>
      <c r="B21" s="14">
        <v>2060</v>
      </c>
      <c r="C21" s="75" t="str">
        <f t="shared" si="1"/>
        <v>(   )</v>
      </c>
      <c r="D21" s="40" t="str">
        <f t="shared" si="0"/>
        <v>(   )</v>
      </c>
      <c r="E21" s="40" t="s">
        <v>185</v>
      </c>
      <c r="F21" s="40" t="s">
        <v>185</v>
      </c>
      <c r="G21" s="14" t="s">
        <v>14</v>
      </c>
      <c r="H21" s="40" t="s">
        <v>14</v>
      </c>
    </row>
    <row r="22" spans="1:8" ht="15.95" customHeight="1" thickBot="1">
      <c r="A22" s="18" t="s">
        <v>73</v>
      </c>
      <c r="B22" s="14">
        <v>2070</v>
      </c>
      <c r="C22" s="48">
        <f>C10+C11</f>
        <v>-7.7999999999999803</v>
      </c>
      <c r="D22" s="48">
        <f>D10+D11</f>
        <v>289.39999999999998</v>
      </c>
      <c r="E22" s="48">
        <f>E10+E11</f>
        <v>2.2000000000000002</v>
      </c>
      <c r="F22" s="48">
        <f>F10+F11</f>
        <v>289.39999999999998</v>
      </c>
      <c r="G22" s="40">
        <f>F22-E22</f>
        <v>287.2</v>
      </c>
      <c r="H22" s="40">
        <f>F22/E22*100</f>
        <v>13154.545454545454</v>
      </c>
    </row>
    <row r="23" spans="1:8" ht="15.95" customHeight="1" thickBot="1">
      <c r="A23" s="191" t="s">
        <v>74</v>
      </c>
      <c r="B23" s="192"/>
      <c r="C23" s="192"/>
      <c r="D23" s="192"/>
      <c r="E23" s="192"/>
      <c r="F23" s="192"/>
      <c r="G23" s="192"/>
      <c r="H23" s="193"/>
    </row>
    <row r="24" spans="1:8" ht="29.25" customHeight="1" thickBot="1">
      <c r="A24" s="16" t="s">
        <v>75</v>
      </c>
      <c r="B24" s="17">
        <v>2110</v>
      </c>
      <c r="C24" s="43">
        <v>13.5</v>
      </c>
      <c r="D24" s="43">
        <f>D25+D33+D26</f>
        <v>65.5</v>
      </c>
      <c r="E24" s="43">
        <v>7.8</v>
      </c>
      <c r="F24" s="43">
        <f>F25+F33+F26</f>
        <v>65.5</v>
      </c>
      <c r="G24" s="40">
        <f>F24-E24</f>
        <v>57.7</v>
      </c>
      <c r="H24" s="40">
        <f>F24/E24*100</f>
        <v>839.74358974358984</v>
      </c>
    </row>
    <row r="25" spans="1:8" ht="15.95" customHeight="1" thickBot="1">
      <c r="A25" s="18" t="s">
        <v>76</v>
      </c>
      <c r="B25" s="14">
        <v>2111</v>
      </c>
      <c r="C25" s="40">
        <v>11.2</v>
      </c>
      <c r="D25" s="41">
        <v>37.9</v>
      </c>
      <c r="E25" s="40">
        <v>4.7</v>
      </c>
      <c r="F25" s="40">
        <v>37.9</v>
      </c>
      <c r="G25" s="40">
        <f>F25-E25</f>
        <v>33.199999999999996</v>
      </c>
      <c r="H25" s="40">
        <f>F25/E25*100</f>
        <v>806.38297872340422</v>
      </c>
    </row>
    <row r="26" spans="1:8" ht="15.95" customHeight="1" thickBot="1">
      <c r="A26" s="18" t="s">
        <v>77</v>
      </c>
      <c r="B26" s="14">
        <v>2112</v>
      </c>
      <c r="C26" s="40" t="s">
        <v>14</v>
      </c>
      <c r="D26" s="41">
        <f t="shared" ref="D26:D46" si="2">F26</f>
        <v>25.2</v>
      </c>
      <c r="E26" s="40" t="s">
        <v>14</v>
      </c>
      <c r="F26" s="40">
        <v>25.2</v>
      </c>
      <c r="G26" s="14">
        <v>25.2</v>
      </c>
      <c r="H26" s="40" t="s">
        <v>14</v>
      </c>
    </row>
    <row r="27" spans="1:8" ht="15.95" customHeight="1" thickBot="1">
      <c r="A27" s="18" t="s">
        <v>78</v>
      </c>
      <c r="B27" s="14">
        <v>2113</v>
      </c>
      <c r="C27" s="40" t="str">
        <f>D27</f>
        <v>(   )</v>
      </c>
      <c r="D27" s="41" t="str">
        <f t="shared" si="2"/>
        <v>(   )</v>
      </c>
      <c r="E27" s="40" t="s">
        <v>185</v>
      </c>
      <c r="F27" s="40" t="s">
        <v>185</v>
      </c>
      <c r="G27" s="14" t="s">
        <v>14</v>
      </c>
      <c r="H27" s="40" t="s">
        <v>14</v>
      </c>
    </row>
    <row r="28" spans="1:8" ht="15.95" customHeight="1" thickBot="1">
      <c r="A28" s="18" t="s">
        <v>79</v>
      </c>
      <c r="B28" s="14">
        <v>2114</v>
      </c>
      <c r="C28" s="40"/>
      <c r="D28" s="41" t="str">
        <f t="shared" si="2"/>
        <v xml:space="preserve"> </v>
      </c>
      <c r="E28" s="40" t="s">
        <v>51</v>
      </c>
      <c r="F28" s="40" t="s">
        <v>51</v>
      </c>
      <c r="G28" s="14" t="s">
        <v>14</v>
      </c>
      <c r="H28" s="40" t="s">
        <v>14</v>
      </c>
    </row>
    <row r="29" spans="1:8" ht="15.95" customHeight="1" thickBot="1">
      <c r="A29" s="18" t="s">
        <v>80</v>
      </c>
      <c r="B29" s="14">
        <v>2115</v>
      </c>
      <c r="C29" s="40"/>
      <c r="D29" s="41" t="str">
        <f t="shared" si="2"/>
        <v xml:space="preserve"> </v>
      </c>
      <c r="E29" s="40" t="s">
        <v>51</v>
      </c>
      <c r="F29" s="40" t="s">
        <v>51</v>
      </c>
      <c r="G29" s="14" t="s">
        <v>14</v>
      </c>
      <c r="H29" s="40" t="s">
        <v>14</v>
      </c>
    </row>
    <row r="30" spans="1:8" ht="15.95" customHeight="1" thickBot="1">
      <c r="A30" s="18" t="s">
        <v>81</v>
      </c>
      <c r="B30" s="14">
        <v>2116</v>
      </c>
      <c r="C30" s="40"/>
      <c r="D30" s="41" t="str">
        <f t="shared" si="2"/>
        <v xml:space="preserve"> </v>
      </c>
      <c r="E30" s="40" t="s">
        <v>51</v>
      </c>
      <c r="F30" s="40" t="s">
        <v>51</v>
      </c>
      <c r="G30" s="14" t="s">
        <v>14</v>
      </c>
      <c r="H30" s="40" t="s">
        <v>14</v>
      </c>
    </row>
    <row r="31" spans="1:8" ht="15.95" customHeight="1" thickBot="1">
      <c r="A31" s="18" t="s">
        <v>82</v>
      </c>
      <c r="B31" s="14">
        <v>2117</v>
      </c>
      <c r="C31" s="40"/>
      <c r="D31" s="41" t="str">
        <f t="shared" si="2"/>
        <v xml:space="preserve"> </v>
      </c>
      <c r="E31" s="40" t="s">
        <v>51</v>
      </c>
      <c r="F31" s="40" t="s">
        <v>51</v>
      </c>
      <c r="G31" s="14" t="s">
        <v>14</v>
      </c>
      <c r="H31" s="40" t="s">
        <v>14</v>
      </c>
    </row>
    <row r="32" spans="1:8" ht="15.95" customHeight="1" thickBot="1">
      <c r="A32" s="18" t="s">
        <v>213</v>
      </c>
      <c r="B32" s="14">
        <v>2118</v>
      </c>
      <c r="C32" s="40"/>
      <c r="D32" s="41" t="str">
        <f t="shared" si="2"/>
        <v xml:space="preserve"> </v>
      </c>
      <c r="E32" s="40" t="s">
        <v>51</v>
      </c>
      <c r="F32" s="40" t="s">
        <v>51</v>
      </c>
      <c r="G32" s="14" t="s">
        <v>14</v>
      </c>
      <c r="H32" s="40" t="s">
        <v>14</v>
      </c>
    </row>
    <row r="33" spans="1:8" ht="15.95" customHeight="1" thickBot="1">
      <c r="A33" s="18" t="s">
        <v>415</v>
      </c>
      <c r="B33" s="14">
        <v>2119</v>
      </c>
      <c r="C33" s="40">
        <v>2.2999999999999998</v>
      </c>
      <c r="D33" s="41">
        <f>F33</f>
        <v>2.4</v>
      </c>
      <c r="E33" s="40">
        <v>3.1</v>
      </c>
      <c r="F33" s="40">
        <v>2.4</v>
      </c>
      <c r="G33" s="40">
        <f>F33-E33</f>
        <v>-0.70000000000000018</v>
      </c>
      <c r="H33" s="40">
        <f>F33/E33*100</f>
        <v>77.41935483870968</v>
      </c>
    </row>
    <row r="34" spans="1:8" ht="15.95" customHeight="1" thickBot="1">
      <c r="A34" s="16" t="s">
        <v>215</v>
      </c>
      <c r="B34" s="17">
        <v>2120</v>
      </c>
      <c r="C34" s="43">
        <f>C35</f>
        <v>27</v>
      </c>
      <c r="D34" s="43">
        <f>D35</f>
        <v>29.2</v>
      </c>
      <c r="E34" s="43">
        <f>E35</f>
        <v>37.4</v>
      </c>
      <c r="F34" s="43">
        <f>F35</f>
        <v>29.2</v>
      </c>
      <c r="G34" s="40">
        <f>F34-E34</f>
        <v>-8.1999999999999993</v>
      </c>
      <c r="H34" s="40">
        <f>F34/E34*100</f>
        <v>78.074866310160431</v>
      </c>
    </row>
    <row r="35" spans="1:8" ht="15.95" customHeight="1" thickBot="1">
      <c r="A35" s="18" t="s">
        <v>213</v>
      </c>
      <c r="B35" s="14">
        <v>2121</v>
      </c>
      <c r="C35" s="40">
        <v>27</v>
      </c>
      <c r="D35" s="41">
        <f>F35</f>
        <v>29.2</v>
      </c>
      <c r="E35" s="40">
        <v>37.4</v>
      </c>
      <c r="F35" s="40">
        <v>29.2</v>
      </c>
      <c r="G35" s="40">
        <f>F35-E35</f>
        <v>-8.1999999999999993</v>
      </c>
      <c r="H35" s="40">
        <f>F35/E35*100</f>
        <v>78.074866310160431</v>
      </c>
    </row>
    <row r="36" spans="1:8" ht="15.95" customHeight="1" thickBot="1">
      <c r="A36" s="18" t="s">
        <v>216</v>
      </c>
      <c r="B36" s="14">
        <v>2122</v>
      </c>
      <c r="C36" s="40"/>
      <c r="D36" s="41" t="str">
        <f t="shared" si="2"/>
        <v xml:space="preserve"> </v>
      </c>
      <c r="E36" s="40" t="s">
        <v>51</v>
      </c>
      <c r="F36" s="40" t="s">
        <v>51</v>
      </c>
      <c r="G36" s="14" t="s">
        <v>14</v>
      </c>
      <c r="H36" s="40" t="s">
        <v>14</v>
      </c>
    </row>
    <row r="37" spans="1:8" ht="15.95" customHeight="1" thickBot="1">
      <c r="A37" s="18" t="s">
        <v>217</v>
      </c>
      <c r="B37" s="14">
        <v>2123</v>
      </c>
      <c r="C37" s="40"/>
      <c r="D37" s="41" t="str">
        <f t="shared" si="2"/>
        <v xml:space="preserve"> </v>
      </c>
      <c r="E37" s="40" t="s">
        <v>51</v>
      </c>
      <c r="F37" s="40" t="s">
        <v>51</v>
      </c>
      <c r="G37" s="14" t="s">
        <v>14</v>
      </c>
      <c r="H37" s="40" t="s">
        <v>14</v>
      </c>
    </row>
    <row r="38" spans="1:8" ht="15.95" customHeight="1" thickBot="1">
      <c r="A38" s="18" t="s">
        <v>214</v>
      </c>
      <c r="B38" s="14">
        <v>2124</v>
      </c>
      <c r="C38" s="40"/>
      <c r="D38" s="41" t="str">
        <f t="shared" si="2"/>
        <v xml:space="preserve"> </v>
      </c>
      <c r="E38" s="40" t="s">
        <v>51</v>
      </c>
      <c r="F38" s="40" t="s">
        <v>51</v>
      </c>
      <c r="G38" s="14" t="s">
        <v>14</v>
      </c>
      <c r="H38" s="40" t="s">
        <v>14</v>
      </c>
    </row>
    <row r="39" spans="1:8" ht="15.95" customHeight="1" thickBot="1">
      <c r="A39" s="16" t="s">
        <v>218</v>
      </c>
      <c r="B39" s="17">
        <v>2130</v>
      </c>
      <c r="C39" s="43">
        <f>C42</f>
        <v>31.3</v>
      </c>
      <c r="D39" s="43">
        <f>D42</f>
        <v>35.700000000000003</v>
      </c>
      <c r="E39" s="43">
        <f>E42</f>
        <v>45.7</v>
      </c>
      <c r="F39" s="43">
        <f>F42</f>
        <v>35.700000000000003</v>
      </c>
      <c r="G39" s="40">
        <f>F39-E39</f>
        <v>-10</v>
      </c>
      <c r="H39" s="40">
        <f>F39/E39*100</f>
        <v>78.118161925601754</v>
      </c>
    </row>
    <row r="40" spans="1:8" ht="15.95" customHeight="1" thickBot="1">
      <c r="A40" s="18" t="s">
        <v>86</v>
      </c>
      <c r="B40" s="14">
        <v>2131</v>
      </c>
      <c r="C40" s="40"/>
      <c r="D40" s="41" t="str">
        <f t="shared" si="2"/>
        <v xml:space="preserve"> </v>
      </c>
      <c r="E40" s="40" t="s">
        <v>51</v>
      </c>
      <c r="F40" s="40" t="s">
        <v>51</v>
      </c>
      <c r="G40" s="14" t="s">
        <v>14</v>
      </c>
      <c r="H40" s="40" t="s">
        <v>14</v>
      </c>
    </row>
    <row r="41" spans="1:8" ht="15.95" customHeight="1" thickBot="1">
      <c r="A41" s="18" t="s">
        <v>219</v>
      </c>
      <c r="B41" s="14">
        <v>2132</v>
      </c>
      <c r="C41" s="40"/>
      <c r="D41" s="41" t="str">
        <f t="shared" si="2"/>
        <v xml:space="preserve"> </v>
      </c>
      <c r="E41" s="40" t="s">
        <v>51</v>
      </c>
      <c r="F41" s="40" t="s">
        <v>51</v>
      </c>
      <c r="G41" s="14" t="s">
        <v>14</v>
      </c>
      <c r="H41" s="40" t="s">
        <v>14</v>
      </c>
    </row>
    <row r="42" spans="1:8" ht="15.95" customHeight="1" thickBot="1">
      <c r="A42" s="18" t="s">
        <v>87</v>
      </c>
      <c r="B42" s="14">
        <v>2133</v>
      </c>
      <c r="C42" s="40">
        <v>31.3</v>
      </c>
      <c r="D42" s="41">
        <f>F42</f>
        <v>35.700000000000003</v>
      </c>
      <c r="E42" s="40">
        <v>45.7</v>
      </c>
      <c r="F42" s="40">
        <v>35.700000000000003</v>
      </c>
      <c r="G42" s="40">
        <f>F42-E42</f>
        <v>-10</v>
      </c>
      <c r="H42" s="40">
        <f>F42/E42*100</f>
        <v>78.118161925601754</v>
      </c>
    </row>
    <row r="43" spans="1:8" ht="15.95" customHeight="1" thickBot="1">
      <c r="A43" s="18" t="s">
        <v>220</v>
      </c>
      <c r="B43" s="14">
        <v>2134</v>
      </c>
      <c r="C43" s="40"/>
      <c r="D43" s="41" t="str">
        <f t="shared" si="2"/>
        <v xml:space="preserve"> </v>
      </c>
      <c r="E43" s="40" t="s">
        <v>51</v>
      </c>
      <c r="F43" s="40" t="s">
        <v>51</v>
      </c>
      <c r="G43" s="14" t="s">
        <v>14</v>
      </c>
      <c r="H43" s="40" t="s">
        <v>14</v>
      </c>
    </row>
    <row r="44" spans="1:8" ht="15.95" customHeight="1" thickBot="1">
      <c r="A44" s="16" t="s">
        <v>221</v>
      </c>
      <c r="B44" s="17">
        <v>2140</v>
      </c>
      <c r="C44" s="43" t="str">
        <f>D44</f>
        <v>-</v>
      </c>
      <c r="D44" s="43" t="str">
        <f t="shared" si="2"/>
        <v>-</v>
      </c>
      <c r="E44" s="43" t="s">
        <v>14</v>
      </c>
      <c r="F44" s="43" t="s">
        <v>14</v>
      </c>
      <c r="G44" s="14" t="s">
        <v>14</v>
      </c>
      <c r="H44" s="40" t="s">
        <v>14</v>
      </c>
    </row>
    <row r="45" spans="1:8" ht="15.95" customHeight="1" thickBot="1">
      <c r="A45" s="18" t="s">
        <v>222</v>
      </c>
      <c r="B45" s="14">
        <v>2141</v>
      </c>
      <c r="C45" s="40"/>
      <c r="D45" s="41" t="str">
        <f t="shared" si="2"/>
        <v xml:space="preserve"> </v>
      </c>
      <c r="E45" s="40" t="s">
        <v>51</v>
      </c>
      <c r="F45" s="40" t="s">
        <v>51</v>
      </c>
      <c r="G45" s="14" t="s">
        <v>14</v>
      </c>
      <c r="H45" s="40" t="s">
        <v>14</v>
      </c>
    </row>
    <row r="46" spans="1:8" ht="15.95" customHeight="1" thickBot="1">
      <c r="A46" s="18" t="s">
        <v>223</v>
      </c>
      <c r="B46" s="14">
        <v>2142</v>
      </c>
      <c r="C46" s="40"/>
      <c r="D46" s="41" t="str">
        <f t="shared" si="2"/>
        <v xml:space="preserve"> </v>
      </c>
      <c r="E46" s="40" t="s">
        <v>51</v>
      </c>
      <c r="F46" s="40" t="s">
        <v>51</v>
      </c>
      <c r="G46" s="14" t="s">
        <v>14</v>
      </c>
      <c r="H46" s="40" t="s">
        <v>14</v>
      </c>
    </row>
    <row r="47" spans="1:8" ht="15.95" customHeight="1" thickBot="1">
      <c r="A47" s="16" t="s">
        <v>88</v>
      </c>
      <c r="B47" s="17">
        <v>2200</v>
      </c>
      <c r="C47" s="43">
        <f>C24+C34+C39</f>
        <v>71.8</v>
      </c>
      <c r="D47" s="43">
        <f>D24+D34+D39</f>
        <v>130.4</v>
      </c>
      <c r="E47" s="43">
        <f>E39+E34+E24</f>
        <v>90.899999999999991</v>
      </c>
      <c r="F47" s="43">
        <f>F39+F34+F24</f>
        <v>130.4</v>
      </c>
      <c r="G47" s="40">
        <f>F47-E47</f>
        <v>39.500000000000014</v>
      </c>
      <c r="H47" s="40">
        <f>F47/E47*100</f>
        <v>143.45434543454348</v>
      </c>
    </row>
    <row r="48" spans="1:8" ht="15.75">
      <c r="A48" s="11"/>
    </row>
    <row r="49" spans="1:9" ht="15.75">
      <c r="A49" s="11"/>
    </row>
    <row r="50" spans="1:9" ht="15.75">
      <c r="A50" s="23" t="s">
        <v>456</v>
      </c>
      <c r="B50" s="74"/>
      <c r="C50" s="106"/>
      <c r="D50" s="74"/>
      <c r="E50" s="47"/>
      <c r="F50" s="47"/>
      <c r="G50" s="202" t="s">
        <v>410</v>
      </c>
      <c r="H50" s="202"/>
      <c r="I50" s="1"/>
    </row>
    <row r="51" spans="1:9" ht="25.5" customHeight="1">
      <c r="A51" s="65" t="s">
        <v>411</v>
      </c>
      <c r="B51" s="197" t="s">
        <v>152</v>
      </c>
      <c r="C51" s="197"/>
      <c r="D51" s="197"/>
      <c r="E51" s="197"/>
      <c r="F51" s="197"/>
      <c r="G51" s="203" t="s">
        <v>153</v>
      </c>
      <c r="H51" s="203"/>
      <c r="I51" s="1"/>
    </row>
    <row r="52" spans="1:9" ht="15.75">
      <c r="A52" s="11"/>
    </row>
    <row r="53" spans="1:9" ht="15.75">
      <c r="A53" s="11"/>
    </row>
    <row r="54" spans="1:9" ht="15.75">
      <c r="A54" s="11"/>
    </row>
    <row r="55" spans="1:9" ht="15.75">
      <c r="A55" s="11"/>
    </row>
  </sheetData>
  <mergeCells count="11">
    <mergeCell ref="A23:H23"/>
    <mergeCell ref="G50:H50"/>
    <mergeCell ref="B51:F51"/>
    <mergeCell ref="G51:H51"/>
    <mergeCell ref="A9:H9"/>
    <mergeCell ref="C6:D6"/>
    <mergeCell ref="A1:H1"/>
    <mergeCell ref="A4:H4"/>
    <mergeCell ref="A6:A7"/>
    <mergeCell ref="B6:B7"/>
    <mergeCell ref="E6:H6"/>
  </mergeCells>
  <phoneticPr fontId="23" type="noConversion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6"/>
  <sheetViews>
    <sheetView zoomScale="120" zoomScaleNormal="120" workbookViewId="0">
      <selection activeCell="E12" sqref="E12"/>
    </sheetView>
  </sheetViews>
  <sheetFormatPr defaultRowHeight="15"/>
  <cols>
    <col min="1" max="1" width="61.28515625" customWidth="1"/>
    <col min="3" max="4" width="9.140625" style="39"/>
    <col min="5" max="6" width="9.42578125" style="39" customWidth="1"/>
    <col min="7" max="8" width="10.42578125" style="39" customWidth="1"/>
  </cols>
  <sheetData>
    <row r="1" spans="1:8" ht="15.75">
      <c r="A1" s="199" t="s">
        <v>224</v>
      </c>
      <c r="B1" s="199"/>
      <c r="C1" s="199"/>
      <c r="D1" s="199"/>
      <c r="E1" s="199"/>
      <c r="F1" s="199"/>
      <c r="G1" s="199"/>
      <c r="H1" s="199"/>
    </row>
    <row r="2" spans="1:8" ht="9" customHeight="1"/>
    <row r="3" spans="1:8" ht="17.25">
      <c r="A3" s="174" t="s">
        <v>225</v>
      </c>
      <c r="B3" s="174"/>
      <c r="C3" s="174"/>
      <c r="D3" s="174"/>
      <c r="E3" s="174"/>
      <c r="F3" s="174"/>
      <c r="G3" s="174"/>
      <c r="H3" s="174"/>
    </row>
    <row r="4" spans="1:8" ht="12.75" customHeight="1" thickBot="1"/>
    <row r="5" spans="1:8" ht="27.75" customHeight="1" thickBot="1">
      <c r="A5" s="200" t="s">
        <v>4</v>
      </c>
      <c r="B5" s="200" t="s">
        <v>5</v>
      </c>
      <c r="C5" s="194" t="s">
        <v>442</v>
      </c>
      <c r="D5" s="195"/>
      <c r="E5" s="179" t="s">
        <v>444</v>
      </c>
      <c r="F5" s="180"/>
      <c r="G5" s="180"/>
      <c r="H5" s="181"/>
    </row>
    <row r="6" spans="1:8" ht="27.75" customHeight="1" thickBot="1">
      <c r="A6" s="201"/>
      <c r="B6" s="201"/>
      <c r="C6" s="70" t="s">
        <v>443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</row>
    <row r="7" spans="1:8" ht="15.75" thickBot="1">
      <c r="A7" s="15">
        <v>1</v>
      </c>
      <c r="B7" s="14">
        <v>2</v>
      </c>
      <c r="C7" s="156">
        <v>3</v>
      </c>
      <c r="D7" s="156">
        <v>4</v>
      </c>
      <c r="E7" s="156">
        <v>5</v>
      </c>
      <c r="F7" s="156">
        <v>6</v>
      </c>
      <c r="G7" s="156">
        <v>7</v>
      </c>
      <c r="H7" s="156">
        <v>8</v>
      </c>
    </row>
    <row r="8" spans="1:8" ht="15.95" customHeight="1" thickBot="1">
      <c r="A8" s="22" t="s">
        <v>226</v>
      </c>
      <c r="B8" s="206" t="s">
        <v>51</v>
      </c>
      <c r="C8" s="207"/>
      <c r="D8" s="207"/>
      <c r="E8" s="207"/>
      <c r="F8" s="207"/>
      <c r="G8" s="207"/>
      <c r="H8" s="208"/>
    </row>
    <row r="9" spans="1:8" ht="15.95" customHeight="1" thickBot="1">
      <c r="A9" s="16" t="s">
        <v>227</v>
      </c>
      <c r="B9" s="17">
        <v>3000</v>
      </c>
      <c r="C9" s="43">
        <f>C10+C14</f>
        <v>291.70000000000005</v>
      </c>
      <c r="D9" s="43">
        <f>D10+D14</f>
        <v>403.5</v>
      </c>
      <c r="E9" s="43">
        <f>E10</f>
        <v>296</v>
      </c>
      <c r="F9" s="43">
        <f>F10+F14</f>
        <v>403.5</v>
      </c>
      <c r="G9" s="40">
        <f>F9-E9</f>
        <v>107.5</v>
      </c>
      <c r="H9" s="40">
        <f>F9/E9*100</f>
        <v>136.31756756756758</v>
      </c>
    </row>
    <row r="10" spans="1:8" ht="15.95" customHeight="1" thickBot="1">
      <c r="A10" s="18" t="s">
        <v>228</v>
      </c>
      <c r="B10" s="14">
        <v>3010</v>
      </c>
      <c r="C10" s="40">
        <f ca="1">Лист3!C10</f>
        <v>185.3</v>
      </c>
      <c r="D10" s="76">
        <f ca="1">F10</f>
        <v>336.9</v>
      </c>
      <c r="E10" s="40">
        <f ca="1">Лист3!E10</f>
        <v>296</v>
      </c>
      <c r="F10" s="40">
        <f ca="1">Лист3!F10</f>
        <v>336.9</v>
      </c>
      <c r="G10" s="40">
        <f>F10-E10</f>
        <v>40.899999999999977</v>
      </c>
      <c r="H10" s="40">
        <f>F10/E10*100</f>
        <v>113.81756756756755</v>
      </c>
    </row>
    <row r="11" spans="1:8" ht="15.95" customHeight="1" thickBot="1">
      <c r="A11" s="18" t="s">
        <v>229</v>
      </c>
      <c r="B11" s="14">
        <v>3020</v>
      </c>
      <c r="C11" s="40" t="s">
        <v>14</v>
      </c>
      <c r="D11" s="40" t="s">
        <v>14</v>
      </c>
      <c r="E11" s="40" t="str">
        <f>G11</f>
        <v>-</v>
      </c>
      <c r="F11" s="40" t="str">
        <f>G11</f>
        <v>-</v>
      </c>
      <c r="G11" s="40" t="s">
        <v>14</v>
      </c>
      <c r="H11" s="40" t="s">
        <v>14</v>
      </c>
    </row>
    <row r="12" spans="1:8" ht="15.95" customHeight="1" thickBot="1">
      <c r="A12" s="18" t="s">
        <v>230</v>
      </c>
      <c r="B12" s="14">
        <v>3030</v>
      </c>
      <c r="C12" s="40" t="s">
        <v>14</v>
      </c>
      <c r="D12" s="40" t="s">
        <v>14</v>
      </c>
      <c r="E12" s="40" t="str">
        <f t="shared" ref="E12:E19" si="0">G12</f>
        <v>-</v>
      </c>
      <c r="F12" s="40" t="str">
        <f>G12</f>
        <v>-</v>
      </c>
      <c r="G12" s="40" t="s">
        <v>14</v>
      </c>
      <c r="H12" s="40" t="s">
        <v>14</v>
      </c>
    </row>
    <row r="13" spans="1:8" ht="15.95" customHeight="1" thickBot="1">
      <c r="A13" s="18" t="s">
        <v>231</v>
      </c>
      <c r="B13" s="14">
        <v>3040</v>
      </c>
      <c r="C13" s="40" t="s">
        <v>14</v>
      </c>
      <c r="D13" s="40" t="s">
        <v>14</v>
      </c>
      <c r="E13" s="40" t="str">
        <f t="shared" si="0"/>
        <v>-</v>
      </c>
      <c r="F13" s="40" t="str">
        <f>G13</f>
        <v>-</v>
      </c>
      <c r="G13" s="40" t="s">
        <v>14</v>
      </c>
      <c r="H13" s="40" t="s">
        <v>14</v>
      </c>
    </row>
    <row r="14" spans="1:8" ht="15.95" customHeight="1" thickBot="1">
      <c r="A14" s="18" t="s">
        <v>232</v>
      </c>
      <c r="B14" s="14">
        <v>3050</v>
      </c>
      <c r="C14" s="40">
        <v>106.4</v>
      </c>
      <c r="D14" s="76">
        <v>66.599999999999994</v>
      </c>
      <c r="E14" s="40" t="s">
        <v>14</v>
      </c>
      <c r="F14" s="40">
        <v>66.599999999999994</v>
      </c>
      <c r="G14" s="40">
        <v>66.599999999999994</v>
      </c>
      <c r="H14" s="40" t="s">
        <v>14</v>
      </c>
    </row>
    <row r="15" spans="1:8" ht="15.95" customHeight="1" thickBot="1">
      <c r="A15" s="18" t="s">
        <v>233</v>
      </c>
      <c r="B15" s="14">
        <v>3060</v>
      </c>
      <c r="C15" s="42" t="str">
        <f t="shared" ref="C15:D19" si="1">D15</f>
        <v>-</v>
      </c>
      <c r="D15" s="42" t="str">
        <f t="shared" si="1"/>
        <v>-</v>
      </c>
      <c r="E15" s="42" t="str">
        <f t="shared" si="0"/>
        <v>-</v>
      </c>
      <c r="F15" s="42" t="s">
        <v>14</v>
      </c>
      <c r="G15" s="40" t="s">
        <v>14</v>
      </c>
      <c r="H15" s="40" t="s">
        <v>14</v>
      </c>
    </row>
    <row r="16" spans="1:8" ht="15.95" customHeight="1" thickBot="1">
      <c r="A16" s="18" t="s">
        <v>234</v>
      </c>
      <c r="B16" s="14">
        <v>3061</v>
      </c>
      <c r="C16" s="40" t="str">
        <f t="shared" si="1"/>
        <v>-</v>
      </c>
      <c r="D16" s="40" t="str">
        <f t="shared" si="1"/>
        <v>-</v>
      </c>
      <c r="E16" s="40" t="str">
        <f t="shared" si="0"/>
        <v>-</v>
      </c>
      <c r="F16" s="40" t="str">
        <f>G16</f>
        <v>-</v>
      </c>
      <c r="G16" s="40" t="s">
        <v>14</v>
      </c>
      <c r="H16" s="40" t="s">
        <v>14</v>
      </c>
    </row>
    <row r="17" spans="1:8" ht="15.95" customHeight="1" thickBot="1">
      <c r="A17" s="18" t="s">
        <v>235</v>
      </c>
      <c r="B17" s="14">
        <v>3062</v>
      </c>
      <c r="C17" s="40" t="str">
        <f t="shared" si="1"/>
        <v>-</v>
      </c>
      <c r="D17" s="40" t="str">
        <f t="shared" si="1"/>
        <v>-</v>
      </c>
      <c r="E17" s="40" t="str">
        <f t="shared" si="0"/>
        <v>-</v>
      </c>
      <c r="F17" s="40" t="str">
        <f>G17</f>
        <v>-</v>
      </c>
      <c r="G17" s="40" t="s">
        <v>14</v>
      </c>
      <c r="H17" s="40" t="s">
        <v>14</v>
      </c>
    </row>
    <row r="18" spans="1:8" ht="15.95" customHeight="1" thickBot="1">
      <c r="A18" s="18" t="s">
        <v>236</v>
      </c>
      <c r="B18" s="14">
        <v>3063</v>
      </c>
      <c r="C18" s="40" t="str">
        <f t="shared" si="1"/>
        <v>-</v>
      </c>
      <c r="D18" s="40" t="str">
        <f t="shared" si="1"/>
        <v>-</v>
      </c>
      <c r="E18" s="40" t="str">
        <f t="shared" si="0"/>
        <v>-</v>
      </c>
      <c r="F18" s="40" t="str">
        <f>G18</f>
        <v>-</v>
      </c>
      <c r="G18" s="40" t="s">
        <v>14</v>
      </c>
      <c r="H18" s="40" t="s">
        <v>14</v>
      </c>
    </row>
    <row r="19" spans="1:8" ht="15.95" customHeight="1" thickBot="1">
      <c r="A19" s="18" t="s">
        <v>237</v>
      </c>
      <c r="B19" s="14">
        <v>3070</v>
      </c>
      <c r="C19" s="40" t="str">
        <f t="shared" si="1"/>
        <v>-</v>
      </c>
      <c r="D19" s="40" t="str">
        <f t="shared" si="1"/>
        <v>-</v>
      </c>
      <c r="E19" s="40" t="str">
        <f t="shared" si="0"/>
        <v>-</v>
      </c>
      <c r="F19" s="40" t="str">
        <f>G19</f>
        <v>-</v>
      </c>
      <c r="G19" s="40" t="s">
        <v>14</v>
      </c>
      <c r="H19" s="40" t="s">
        <v>14</v>
      </c>
    </row>
    <row r="20" spans="1:8" ht="15.95" customHeight="1" thickBot="1">
      <c r="A20" s="16" t="s">
        <v>238</v>
      </c>
      <c r="B20" s="17">
        <v>3100</v>
      </c>
      <c r="C20" s="43">
        <v>239.9</v>
      </c>
      <c r="D20" s="43">
        <v>410.5</v>
      </c>
      <c r="E20" s="43">
        <v>293.8</v>
      </c>
      <c r="F20" s="43">
        <v>410.5</v>
      </c>
      <c r="G20" s="40">
        <f>F20-E20</f>
        <v>116.69999999999999</v>
      </c>
      <c r="H20" s="40">
        <f>F20/E20*100</f>
        <v>139.72089857045609</v>
      </c>
    </row>
    <row r="21" spans="1:8" ht="15.95" customHeight="1" thickBot="1">
      <c r="A21" s="18" t="s">
        <v>239</v>
      </c>
      <c r="B21" s="14">
        <v>3110</v>
      </c>
      <c r="C21" s="128" t="s">
        <v>485</v>
      </c>
      <c r="D21" s="128" t="s">
        <v>511</v>
      </c>
      <c r="E21" s="128" t="s">
        <v>492</v>
      </c>
      <c r="F21" s="128" t="s">
        <v>511</v>
      </c>
      <c r="G21" s="40">
        <v>113.7</v>
      </c>
      <c r="H21" s="40">
        <f>F21/E21*100</f>
        <v>420.28169014084506</v>
      </c>
    </row>
    <row r="22" spans="1:8" ht="15.95" customHeight="1" thickBot="1">
      <c r="A22" s="18" t="s">
        <v>240</v>
      </c>
      <c r="B22" s="14">
        <v>3120</v>
      </c>
      <c r="C22" s="128" t="s">
        <v>486</v>
      </c>
      <c r="D22" s="128" t="s">
        <v>505</v>
      </c>
      <c r="E22" s="128" t="s">
        <v>489</v>
      </c>
      <c r="F22" s="128" t="s">
        <v>505</v>
      </c>
      <c r="G22" s="40">
        <v>-36.5</v>
      </c>
      <c r="H22" s="40">
        <f>F22/E22*100</f>
        <v>78.195937873357224</v>
      </c>
    </row>
    <row r="23" spans="1:8" ht="15.95" customHeight="1" thickBot="1">
      <c r="A23" s="18" t="s">
        <v>56</v>
      </c>
      <c r="B23" s="14">
        <v>3130</v>
      </c>
      <c r="C23" s="128" t="s">
        <v>487</v>
      </c>
      <c r="D23" s="128" t="s">
        <v>504</v>
      </c>
      <c r="E23" s="128" t="s">
        <v>490</v>
      </c>
      <c r="F23" s="128" t="s">
        <v>504</v>
      </c>
      <c r="G23" s="40">
        <v>-10</v>
      </c>
      <c r="H23" s="40">
        <f>F23/E23*100</f>
        <v>78.118161925601754</v>
      </c>
    </row>
    <row r="24" spans="1:8" ht="15.95" customHeight="1" thickBot="1">
      <c r="A24" s="18" t="s">
        <v>241</v>
      </c>
      <c r="B24" s="14">
        <v>3140</v>
      </c>
      <c r="C24" s="42" t="str">
        <f t="shared" ref="C24:D27" si="2">D24</f>
        <v>-</v>
      </c>
      <c r="D24" s="42" t="str">
        <f t="shared" si="2"/>
        <v>-</v>
      </c>
      <c r="E24" s="42" t="s">
        <v>14</v>
      </c>
      <c r="F24" s="42" t="s">
        <v>14</v>
      </c>
      <c r="G24" s="40" t="s">
        <v>14</v>
      </c>
      <c r="H24" s="40" t="s">
        <v>14</v>
      </c>
    </row>
    <row r="25" spans="1:8" ht="15.95" customHeight="1" thickBot="1">
      <c r="A25" s="18" t="s">
        <v>234</v>
      </c>
      <c r="B25" s="14">
        <v>3141</v>
      </c>
      <c r="C25" s="40" t="str">
        <f t="shared" si="2"/>
        <v>(   )</v>
      </c>
      <c r="D25" s="40" t="str">
        <f t="shared" si="2"/>
        <v>(   )</v>
      </c>
      <c r="E25" s="40" t="s">
        <v>185</v>
      </c>
      <c r="F25" s="40" t="s">
        <v>185</v>
      </c>
      <c r="G25" s="40" t="s">
        <v>14</v>
      </c>
      <c r="H25" s="40" t="s">
        <v>14</v>
      </c>
    </row>
    <row r="26" spans="1:8" ht="15.95" customHeight="1" thickBot="1">
      <c r="A26" s="18" t="s">
        <v>235</v>
      </c>
      <c r="B26" s="14">
        <v>3142</v>
      </c>
      <c r="C26" s="40" t="str">
        <f t="shared" si="2"/>
        <v>(   )</v>
      </c>
      <c r="D26" s="40" t="str">
        <f t="shared" si="2"/>
        <v>(   )</v>
      </c>
      <c r="E26" s="40" t="s">
        <v>185</v>
      </c>
      <c r="F26" s="40" t="s">
        <v>185</v>
      </c>
      <c r="G26" s="40" t="s">
        <v>14</v>
      </c>
      <c r="H26" s="40" t="s">
        <v>14</v>
      </c>
    </row>
    <row r="27" spans="1:8" ht="15.95" customHeight="1" thickBot="1">
      <c r="A27" s="18" t="s">
        <v>236</v>
      </c>
      <c r="B27" s="14">
        <v>3143</v>
      </c>
      <c r="C27" s="40" t="str">
        <f t="shared" si="2"/>
        <v>(   )</v>
      </c>
      <c r="D27" s="40" t="str">
        <f t="shared" si="2"/>
        <v>(   )</v>
      </c>
      <c r="E27" s="40" t="s">
        <v>185</v>
      </c>
      <c r="F27" s="40" t="s">
        <v>185</v>
      </c>
      <c r="G27" s="40" t="s">
        <v>14</v>
      </c>
      <c r="H27" s="40" t="s">
        <v>14</v>
      </c>
    </row>
    <row r="28" spans="1:8" ht="15.95" customHeight="1" thickBot="1">
      <c r="A28" s="18" t="s">
        <v>242</v>
      </c>
      <c r="B28" s="14">
        <v>3150</v>
      </c>
      <c r="C28" s="138" t="s">
        <v>509</v>
      </c>
      <c r="D28" s="42" t="str">
        <f>F28</f>
        <v>(94,7)</v>
      </c>
      <c r="E28" s="138" t="s">
        <v>491</v>
      </c>
      <c r="F28" s="138" t="s">
        <v>510</v>
      </c>
      <c r="G28" s="154">
        <v>49.5</v>
      </c>
      <c r="H28" s="40">
        <f>F28/E28*100</f>
        <v>209.51327433628316</v>
      </c>
    </row>
    <row r="29" spans="1:8" ht="15.95" customHeight="1" thickBot="1">
      <c r="A29" s="18" t="s">
        <v>76</v>
      </c>
      <c r="B29" s="14">
        <v>3151</v>
      </c>
      <c r="C29" s="128" t="s">
        <v>455</v>
      </c>
      <c r="D29" s="131" t="s">
        <v>498</v>
      </c>
      <c r="E29" s="128" t="s">
        <v>447</v>
      </c>
      <c r="F29" s="128" t="s">
        <v>498</v>
      </c>
      <c r="G29" s="154">
        <v>33.200000000000003</v>
      </c>
      <c r="H29" s="40">
        <f>F29/E29*100</f>
        <v>806.38297872340422</v>
      </c>
    </row>
    <row r="30" spans="1:8" ht="15.95" customHeight="1" thickBot="1">
      <c r="A30" s="18" t="s">
        <v>243</v>
      </c>
      <c r="B30" s="14">
        <v>3152</v>
      </c>
      <c r="C30" s="128" t="s">
        <v>185</v>
      </c>
      <c r="D30" s="131" t="str">
        <f>F30</f>
        <v>(25,2)</v>
      </c>
      <c r="E30" s="128" t="s">
        <v>185</v>
      </c>
      <c r="F30" s="128" t="s">
        <v>507</v>
      </c>
      <c r="G30" s="154">
        <v>25.2</v>
      </c>
      <c r="H30" s="40" t="s">
        <v>14</v>
      </c>
    </row>
    <row r="31" spans="1:8" ht="15.95" customHeight="1" thickBot="1">
      <c r="A31" s="18" t="s">
        <v>79</v>
      </c>
      <c r="B31" s="14">
        <v>3153</v>
      </c>
      <c r="C31" s="40" t="str">
        <f>D31</f>
        <v>(   )</v>
      </c>
      <c r="D31" s="75" t="str">
        <f>F31</f>
        <v>(   )</v>
      </c>
      <c r="E31" s="40" t="s">
        <v>185</v>
      </c>
      <c r="F31" s="40" t="s">
        <v>185</v>
      </c>
      <c r="G31" s="40" t="s">
        <v>14</v>
      </c>
      <c r="H31" s="40" t="s">
        <v>14</v>
      </c>
    </row>
    <row r="32" spans="1:8" ht="15.95" customHeight="1" thickBot="1">
      <c r="A32" s="18" t="s">
        <v>244</v>
      </c>
      <c r="B32" s="14">
        <v>3154</v>
      </c>
      <c r="C32" s="40" t="str">
        <f>D32</f>
        <v>(   )</v>
      </c>
      <c r="D32" s="75" t="str">
        <f>F32</f>
        <v>(   )</v>
      </c>
      <c r="E32" s="40" t="s">
        <v>185</v>
      </c>
      <c r="F32" s="40" t="s">
        <v>185</v>
      </c>
      <c r="G32" s="40" t="s">
        <v>14</v>
      </c>
      <c r="H32" s="40" t="s">
        <v>14</v>
      </c>
    </row>
    <row r="33" spans="1:8" ht="15.95" customHeight="1" thickBot="1">
      <c r="A33" s="18" t="s">
        <v>213</v>
      </c>
      <c r="B33" s="14">
        <v>3155</v>
      </c>
      <c r="C33" s="128" t="s">
        <v>488</v>
      </c>
      <c r="D33" s="131" t="s">
        <v>506</v>
      </c>
      <c r="E33" s="128" t="s">
        <v>493</v>
      </c>
      <c r="F33" s="128" t="s">
        <v>506</v>
      </c>
      <c r="G33" s="40">
        <v>-8.1999999999999993</v>
      </c>
      <c r="H33" s="40">
        <f>F33/E33*100</f>
        <v>78.074866310160431</v>
      </c>
    </row>
    <row r="34" spans="1:8" ht="15.95" customHeight="1" thickBot="1">
      <c r="A34" s="18" t="s">
        <v>414</v>
      </c>
      <c r="B34" s="14">
        <v>3156</v>
      </c>
      <c r="C34" s="42">
        <v>2.2999999999999998</v>
      </c>
      <c r="D34" s="42" t="str">
        <f t="shared" ref="D34:D39" si="3">F34</f>
        <v>(2,4)</v>
      </c>
      <c r="E34" s="138" t="s">
        <v>494</v>
      </c>
      <c r="F34" s="138" t="s">
        <v>508</v>
      </c>
      <c r="G34" s="40">
        <v>-0.7</v>
      </c>
      <c r="H34" s="40">
        <f>F34/E34*100</f>
        <v>77.41935483870968</v>
      </c>
    </row>
    <row r="35" spans="1:8" ht="15.95" customHeight="1" thickBot="1">
      <c r="A35" s="18" t="s">
        <v>80</v>
      </c>
      <c r="B35" s="14" t="s">
        <v>245</v>
      </c>
      <c r="C35" s="40" t="str">
        <f>D35</f>
        <v>(   )</v>
      </c>
      <c r="D35" s="40" t="str">
        <f t="shared" si="3"/>
        <v>(   )</v>
      </c>
      <c r="E35" s="40" t="s">
        <v>185</v>
      </c>
      <c r="F35" s="40" t="s">
        <v>185</v>
      </c>
      <c r="G35" s="41" t="s">
        <v>14</v>
      </c>
      <c r="H35" s="41" t="s">
        <v>14</v>
      </c>
    </row>
    <row r="36" spans="1:8" ht="15.95" customHeight="1" thickBot="1">
      <c r="A36" s="18" t="s">
        <v>86</v>
      </c>
      <c r="B36" s="14" t="s">
        <v>246</v>
      </c>
      <c r="C36" s="40" t="str">
        <f>D36</f>
        <v>(   )</v>
      </c>
      <c r="D36" s="40" t="str">
        <f t="shared" si="3"/>
        <v>(   )</v>
      </c>
      <c r="E36" s="40" t="s">
        <v>185</v>
      </c>
      <c r="F36" s="40" t="s">
        <v>185</v>
      </c>
      <c r="G36" s="40" t="s">
        <v>14</v>
      </c>
      <c r="H36" s="40" t="s">
        <v>14</v>
      </c>
    </row>
    <row r="37" spans="1:8" ht="15.95" customHeight="1" thickBot="1">
      <c r="A37" s="18" t="s">
        <v>247</v>
      </c>
      <c r="B37" s="14">
        <v>3157</v>
      </c>
      <c r="C37" s="40" t="str">
        <f>D37</f>
        <v>(   )</v>
      </c>
      <c r="D37" s="40" t="str">
        <f t="shared" si="3"/>
        <v>(   )</v>
      </c>
      <c r="E37" s="40" t="s">
        <v>185</v>
      </c>
      <c r="F37" s="40" t="s">
        <v>185</v>
      </c>
      <c r="G37" s="40" t="s">
        <v>14</v>
      </c>
      <c r="H37" s="40" t="s">
        <v>14</v>
      </c>
    </row>
    <row r="38" spans="1:8" ht="15.95" customHeight="1" thickBot="1">
      <c r="A38" s="18" t="s">
        <v>248</v>
      </c>
      <c r="B38" s="14">
        <v>3160</v>
      </c>
      <c r="C38" s="40" t="str">
        <f>D38</f>
        <v>(   )</v>
      </c>
      <c r="D38" s="40" t="str">
        <f t="shared" si="3"/>
        <v>(   )</v>
      </c>
      <c r="E38" s="40" t="s">
        <v>185</v>
      </c>
      <c r="F38" s="40" t="s">
        <v>185</v>
      </c>
      <c r="G38" s="40" t="s">
        <v>14</v>
      </c>
      <c r="H38" s="40" t="s">
        <v>14</v>
      </c>
    </row>
    <row r="39" spans="1:8" ht="15.95" customHeight="1" thickBot="1">
      <c r="A39" s="18" t="s">
        <v>249</v>
      </c>
      <c r="B39" s="14">
        <v>3170</v>
      </c>
      <c r="C39" s="40" t="str">
        <f>D39</f>
        <v>(   )</v>
      </c>
      <c r="D39" s="40" t="str">
        <f t="shared" si="3"/>
        <v>(   )</v>
      </c>
      <c r="E39" s="40" t="s">
        <v>185</v>
      </c>
      <c r="F39" s="40" t="s">
        <v>185</v>
      </c>
      <c r="G39" s="40" t="s">
        <v>14</v>
      </c>
      <c r="H39" s="40" t="s">
        <v>14</v>
      </c>
    </row>
    <row r="40" spans="1:8" ht="15.95" customHeight="1" thickBot="1">
      <c r="A40" s="16" t="s">
        <v>92</v>
      </c>
      <c r="B40" s="17">
        <v>3195</v>
      </c>
      <c r="C40" s="43">
        <f>C9-C20</f>
        <v>51.80000000000004</v>
      </c>
      <c r="D40" s="43">
        <f>D9-D20</f>
        <v>-7</v>
      </c>
      <c r="E40" s="43">
        <f>E9-E20</f>
        <v>2.1999999999999886</v>
      </c>
      <c r="F40" s="43">
        <f>F9-F20</f>
        <v>-7</v>
      </c>
      <c r="G40" s="40">
        <f>F40-E40</f>
        <v>-9.1999999999999886</v>
      </c>
      <c r="H40" s="40">
        <f>F40/E40*100</f>
        <v>-318.18181818181984</v>
      </c>
    </row>
    <row r="41" spans="1:8" ht="15.95" customHeight="1" thickBot="1">
      <c r="A41" s="22" t="s">
        <v>250</v>
      </c>
      <c r="B41" s="194" t="s">
        <v>51</v>
      </c>
      <c r="C41" s="204"/>
      <c r="D41" s="204"/>
      <c r="E41" s="204"/>
      <c r="F41" s="204"/>
      <c r="G41" s="204"/>
      <c r="H41" s="195"/>
    </row>
    <row r="42" spans="1:8" ht="15.95" customHeight="1" thickBot="1">
      <c r="A42" s="16" t="s">
        <v>251</v>
      </c>
      <c r="B42" s="17">
        <v>3200</v>
      </c>
      <c r="C42" s="43" t="s">
        <v>14</v>
      </c>
      <c r="D42" s="43" t="s">
        <v>14</v>
      </c>
      <c r="E42" s="43" t="s">
        <v>14</v>
      </c>
      <c r="F42" s="43" t="s">
        <v>14</v>
      </c>
      <c r="G42" s="40" t="s">
        <v>14</v>
      </c>
      <c r="H42" s="40" t="s">
        <v>14</v>
      </c>
    </row>
    <row r="43" spans="1:8" ht="15.95" customHeight="1" thickBot="1">
      <c r="A43" s="18" t="s">
        <v>252</v>
      </c>
      <c r="B43" s="14">
        <v>3210</v>
      </c>
      <c r="C43" s="40"/>
      <c r="D43" s="40"/>
      <c r="E43" s="40" t="s">
        <v>51</v>
      </c>
      <c r="F43" s="40" t="s">
        <v>51</v>
      </c>
      <c r="G43" s="40" t="s">
        <v>14</v>
      </c>
      <c r="H43" s="40" t="s">
        <v>14</v>
      </c>
    </row>
    <row r="44" spans="1:8" ht="15.95" customHeight="1" thickBot="1">
      <c r="A44" s="18" t="s">
        <v>253</v>
      </c>
      <c r="B44" s="14">
        <v>3215</v>
      </c>
      <c r="C44" s="40"/>
      <c r="D44" s="40"/>
      <c r="E44" s="40" t="s">
        <v>51</v>
      </c>
      <c r="F44" s="40" t="s">
        <v>51</v>
      </c>
      <c r="G44" s="41" t="s">
        <v>14</v>
      </c>
      <c r="H44" s="41" t="s">
        <v>14</v>
      </c>
    </row>
    <row r="45" spans="1:8" ht="15.95" customHeight="1" thickBot="1">
      <c r="A45" s="18" t="s">
        <v>254</v>
      </c>
      <c r="B45" s="14">
        <v>3220</v>
      </c>
      <c r="C45" s="40"/>
      <c r="D45" s="40"/>
      <c r="E45" s="40" t="s">
        <v>51</v>
      </c>
      <c r="F45" s="40" t="s">
        <v>51</v>
      </c>
      <c r="G45" s="40" t="s">
        <v>14</v>
      </c>
      <c r="H45" s="40" t="s">
        <v>14</v>
      </c>
    </row>
    <row r="46" spans="1:8" ht="15.95" customHeight="1" thickBot="1">
      <c r="A46" s="18" t="s">
        <v>255</v>
      </c>
      <c r="B46" s="14">
        <v>3225</v>
      </c>
      <c r="C46" s="40"/>
      <c r="D46" s="40"/>
      <c r="E46" s="40" t="s">
        <v>51</v>
      </c>
      <c r="F46" s="40" t="s">
        <v>51</v>
      </c>
      <c r="G46" s="40" t="s">
        <v>14</v>
      </c>
      <c r="H46" s="40" t="s">
        <v>14</v>
      </c>
    </row>
    <row r="47" spans="1:8" ht="15.95" customHeight="1" thickBot="1">
      <c r="A47" s="18" t="s">
        <v>256</v>
      </c>
      <c r="B47" s="14">
        <v>3230</v>
      </c>
      <c r="C47" s="40"/>
      <c r="D47" s="40"/>
      <c r="E47" s="40" t="s">
        <v>51</v>
      </c>
      <c r="F47" s="40" t="s">
        <v>51</v>
      </c>
      <c r="G47" s="40" t="s">
        <v>14</v>
      </c>
      <c r="H47" s="40" t="s">
        <v>14</v>
      </c>
    </row>
    <row r="48" spans="1:8" ht="15.95" customHeight="1" thickBot="1">
      <c r="A48" s="18" t="s">
        <v>257</v>
      </c>
      <c r="B48" s="14">
        <v>3235</v>
      </c>
      <c r="C48" s="40"/>
      <c r="D48" s="40"/>
      <c r="E48" s="40" t="s">
        <v>51</v>
      </c>
      <c r="F48" s="40" t="s">
        <v>51</v>
      </c>
      <c r="G48" s="40" t="s">
        <v>14</v>
      </c>
      <c r="H48" s="40" t="s">
        <v>14</v>
      </c>
    </row>
    <row r="49" spans="1:8" ht="15.95" customHeight="1" thickBot="1">
      <c r="A49" s="18" t="s">
        <v>237</v>
      </c>
      <c r="B49" s="14">
        <v>3240</v>
      </c>
      <c r="C49" s="40"/>
      <c r="D49" s="40"/>
      <c r="E49" s="40" t="s">
        <v>51</v>
      </c>
      <c r="F49" s="40" t="s">
        <v>51</v>
      </c>
      <c r="G49" s="40" t="s">
        <v>14</v>
      </c>
      <c r="H49" s="40" t="s">
        <v>14</v>
      </c>
    </row>
    <row r="50" spans="1:8" ht="15.95" customHeight="1" thickBot="1">
      <c r="A50" s="16" t="s">
        <v>258</v>
      </c>
      <c r="B50" s="17">
        <v>3255</v>
      </c>
      <c r="C50" s="43" t="s">
        <v>14</v>
      </c>
      <c r="D50" s="43" t="s">
        <v>14</v>
      </c>
      <c r="E50" s="43" t="s">
        <v>14</v>
      </c>
      <c r="F50" s="43" t="s">
        <v>14</v>
      </c>
      <c r="G50" s="40" t="s">
        <v>14</v>
      </c>
      <c r="H50" s="40" t="s">
        <v>14</v>
      </c>
    </row>
    <row r="51" spans="1:8" ht="15.95" customHeight="1" thickBot="1">
      <c r="A51" s="18" t="s">
        <v>259</v>
      </c>
      <c r="B51" s="14">
        <v>3260</v>
      </c>
      <c r="C51" s="40" t="s">
        <v>185</v>
      </c>
      <c r="D51" s="40" t="s">
        <v>185</v>
      </c>
      <c r="E51" s="40" t="s">
        <v>185</v>
      </c>
      <c r="F51" s="40" t="s">
        <v>185</v>
      </c>
      <c r="G51" s="40" t="s">
        <v>14</v>
      </c>
      <c r="H51" s="40" t="s">
        <v>14</v>
      </c>
    </row>
    <row r="52" spans="1:8" ht="15.95" customHeight="1" thickBot="1">
      <c r="A52" s="18" t="s">
        <v>260</v>
      </c>
      <c r="B52" s="14">
        <v>3265</v>
      </c>
      <c r="C52" s="40" t="s">
        <v>185</v>
      </c>
      <c r="D52" s="40" t="s">
        <v>185</v>
      </c>
      <c r="E52" s="40" t="s">
        <v>185</v>
      </c>
      <c r="F52" s="40" t="s">
        <v>185</v>
      </c>
      <c r="G52" s="41" t="s">
        <v>14</v>
      </c>
      <c r="H52" s="41" t="s">
        <v>14</v>
      </c>
    </row>
    <row r="53" spans="1:8" ht="15.95" customHeight="1" thickBot="1">
      <c r="A53" s="18" t="s">
        <v>261</v>
      </c>
      <c r="B53" s="14">
        <v>3270</v>
      </c>
      <c r="C53" s="40" t="s">
        <v>185</v>
      </c>
      <c r="D53" s="40" t="s">
        <v>185</v>
      </c>
      <c r="E53" s="40" t="s">
        <v>185</v>
      </c>
      <c r="F53" s="40" t="s">
        <v>185</v>
      </c>
      <c r="G53" s="40" t="s">
        <v>14</v>
      </c>
      <c r="H53" s="40" t="s">
        <v>14</v>
      </c>
    </row>
    <row r="54" spans="1:8" ht="15.95" customHeight="1" thickBot="1">
      <c r="A54" s="18" t="s">
        <v>262</v>
      </c>
      <c r="B54" s="14" t="s">
        <v>263</v>
      </c>
      <c r="C54" s="40" t="s">
        <v>185</v>
      </c>
      <c r="D54" s="40" t="s">
        <v>185</v>
      </c>
      <c r="E54" s="40" t="s">
        <v>185</v>
      </c>
      <c r="F54" s="40" t="s">
        <v>185</v>
      </c>
      <c r="G54" s="40" t="s">
        <v>14</v>
      </c>
      <c r="H54" s="40" t="s">
        <v>14</v>
      </c>
    </row>
    <row r="55" spans="1:8" ht="15.95" customHeight="1" thickBot="1">
      <c r="A55" s="18" t="s">
        <v>264</v>
      </c>
      <c r="B55" s="14" t="s">
        <v>265</v>
      </c>
      <c r="C55" s="40" t="s">
        <v>185</v>
      </c>
      <c r="D55" s="40" t="s">
        <v>185</v>
      </c>
      <c r="E55" s="40" t="s">
        <v>185</v>
      </c>
      <c r="F55" s="40" t="s">
        <v>185</v>
      </c>
      <c r="G55" s="40" t="s">
        <v>14</v>
      </c>
      <c r="H55" s="40" t="s">
        <v>14</v>
      </c>
    </row>
    <row r="56" spans="1:8" ht="15.95" customHeight="1" thickBot="1">
      <c r="A56" s="18" t="s">
        <v>266</v>
      </c>
      <c r="B56" s="14" t="s">
        <v>267</v>
      </c>
      <c r="C56" s="40" t="s">
        <v>185</v>
      </c>
      <c r="D56" s="40" t="s">
        <v>185</v>
      </c>
      <c r="E56" s="40" t="s">
        <v>185</v>
      </c>
      <c r="F56" s="40" t="s">
        <v>185</v>
      </c>
      <c r="G56" s="40" t="s">
        <v>14</v>
      </c>
      <c r="H56" s="40" t="s">
        <v>14</v>
      </c>
    </row>
    <row r="57" spans="1:8" ht="15.95" customHeight="1" thickBot="1">
      <c r="A57" s="18" t="s">
        <v>268</v>
      </c>
      <c r="B57" s="14">
        <v>3280</v>
      </c>
      <c r="C57" s="40" t="s">
        <v>185</v>
      </c>
      <c r="D57" s="40" t="s">
        <v>185</v>
      </c>
      <c r="E57" s="40" t="s">
        <v>185</v>
      </c>
      <c r="F57" s="40" t="s">
        <v>185</v>
      </c>
      <c r="G57" s="40" t="s">
        <v>14</v>
      </c>
      <c r="H57" s="40" t="s">
        <v>14</v>
      </c>
    </row>
    <row r="58" spans="1:8" ht="15.95" customHeight="1" thickBot="1">
      <c r="A58" s="18" t="s">
        <v>247</v>
      </c>
      <c r="B58" s="14">
        <v>3290</v>
      </c>
      <c r="C58" s="40" t="s">
        <v>185</v>
      </c>
      <c r="D58" s="40" t="s">
        <v>185</v>
      </c>
      <c r="E58" s="40" t="s">
        <v>185</v>
      </c>
      <c r="F58" s="40" t="s">
        <v>185</v>
      </c>
      <c r="G58" s="40" t="s">
        <v>14</v>
      </c>
      <c r="H58" s="40" t="s">
        <v>14</v>
      </c>
    </row>
    <row r="59" spans="1:8" ht="15.95" customHeight="1" thickBot="1">
      <c r="A59" s="16" t="s">
        <v>93</v>
      </c>
      <c r="B59" s="17">
        <v>3295</v>
      </c>
      <c r="C59" s="43" t="s">
        <v>14</v>
      </c>
      <c r="D59" s="43" t="s">
        <v>14</v>
      </c>
      <c r="E59" s="43" t="s">
        <v>14</v>
      </c>
      <c r="F59" s="43" t="s">
        <v>14</v>
      </c>
      <c r="G59" s="40" t="s">
        <v>14</v>
      </c>
      <c r="H59" s="40" t="s">
        <v>14</v>
      </c>
    </row>
    <row r="60" spans="1:8" ht="15.95" customHeight="1" thickBot="1">
      <c r="A60" s="22" t="s">
        <v>269</v>
      </c>
      <c r="B60" s="194" t="s">
        <v>51</v>
      </c>
      <c r="C60" s="204"/>
      <c r="D60" s="204"/>
      <c r="E60" s="204"/>
      <c r="F60" s="204"/>
      <c r="G60" s="204"/>
      <c r="H60" s="195"/>
    </row>
    <row r="61" spans="1:8" ht="15.95" customHeight="1" thickBot="1">
      <c r="A61" s="16" t="s">
        <v>270</v>
      </c>
      <c r="B61" s="17">
        <v>3300</v>
      </c>
      <c r="C61" s="43" t="s">
        <v>14</v>
      </c>
      <c r="D61" s="43" t="s">
        <v>14</v>
      </c>
      <c r="E61" s="43" t="s">
        <v>14</v>
      </c>
      <c r="F61" s="43" t="s">
        <v>14</v>
      </c>
      <c r="G61" s="40" t="s">
        <v>14</v>
      </c>
      <c r="H61" s="40" t="s">
        <v>14</v>
      </c>
    </row>
    <row r="62" spans="1:8" ht="15.95" customHeight="1" thickBot="1">
      <c r="A62" s="18" t="s">
        <v>271</v>
      </c>
      <c r="B62" s="14">
        <v>3305</v>
      </c>
      <c r="C62" s="40"/>
      <c r="D62" s="40"/>
      <c r="E62" s="40" t="s">
        <v>51</v>
      </c>
      <c r="F62" s="40" t="s">
        <v>51</v>
      </c>
      <c r="G62" s="40" t="s">
        <v>14</v>
      </c>
      <c r="H62" s="40" t="s">
        <v>14</v>
      </c>
    </row>
    <row r="63" spans="1:8" ht="15.95" customHeight="1" thickBot="1">
      <c r="A63" s="18" t="s">
        <v>272</v>
      </c>
      <c r="B63" s="14">
        <v>3310</v>
      </c>
      <c r="C63" s="42" t="s">
        <v>14</v>
      </c>
      <c r="D63" s="42" t="s">
        <v>14</v>
      </c>
      <c r="E63" s="42" t="s">
        <v>14</v>
      </c>
      <c r="F63" s="42" t="s">
        <v>14</v>
      </c>
      <c r="G63" s="41" t="s">
        <v>14</v>
      </c>
      <c r="H63" s="41" t="s">
        <v>14</v>
      </c>
    </row>
    <row r="64" spans="1:8" ht="15.95" customHeight="1" thickBot="1">
      <c r="A64" s="18" t="s">
        <v>234</v>
      </c>
      <c r="B64" s="14">
        <v>3311</v>
      </c>
      <c r="C64" s="40"/>
      <c r="D64" s="40"/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5.95" customHeight="1" thickBot="1">
      <c r="A65" s="18" t="s">
        <v>235</v>
      </c>
      <c r="B65" s="14">
        <v>3312</v>
      </c>
      <c r="C65" s="40"/>
      <c r="D65" s="40"/>
      <c r="E65" s="40" t="s">
        <v>51</v>
      </c>
      <c r="F65" s="40" t="s">
        <v>51</v>
      </c>
      <c r="G65" s="40" t="s">
        <v>14</v>
      </c>
      <c r="H65" s="40" t="s">
        <v>14</v>
      </c>
    </row>
    <row r="66" spans="1:8" ht="15.95" customHeight="1" thickBot="1">
      <c r="A66" s="18" t="s">
        <v>236</v>
      </c>
      <c r="B66" s="14">
        <v>3313</v>
      </c>
      <c r="C66" s="40"/>
      <c r="D66" s="40"/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5.95" customHeight="1" thickBot="1">
      <c r="A67" s="18" t="s">
        <v>416</v>
      </c>
      <c r="B67" s="14">
        <v>3320</v>
      </c>
      <c r="C67" s="40"/>
      <c r="D67" s="40"/>
      <c r="E67" s="40"/>
      <c r="F67" s="40"/>
      <c r="G67" s="40" t="s">
        <v>14</v>
      </c>
      <c r="H67" s="40" t="s">
        <v>14</v>
      </c>
    </row>
    <row r="68" spans="1:8" ht="15.95" customHeight="1" thickBot="1">
      <c r="A68" s="16" t="s">
        <v>273</v>
      </c>
      <c r="B68" s="17">
        <v>3330</v>
      </c>
      <c r="C68" s="43" t="s">
        <v>14</v>
      </c>
      <c r="D68" s="43" t="s">
        <v>14</v>
      </c>
      <c r="E68" s="43" t="s">
        <v>14</v>
      </c>
      <c r="F68" s="43" t="s">
        <v>14</v>
      </c>
      <c r="G68" s="40" t="s">
        <v>14</v>
      </c>
      <c r="H68" s="40" t="s">
        <v>14</v>
      </c>
    </row>
    <row r="69" spans="1:8" ht="15.95" customHeight="1" thickBot="1">
      <c r="A69" s="18" t="s">
        <v>274</v>
      </c>
      <c r="B69" s="14">
        <v>3335</v>
      </c>
      <c r="C69" s="40" t="s">
        <v>185</v>
      </c>
      <c r="D69" s="40" t="s">
        <v>185</v>
      </c>
      <c r="E69" s="40" t="s">
        <v>185</v>
      </c>
      <c r="F69" s="40" t="s">
        <v>185</v>
      </c>
      <c r="G69" s="40" t="s">
        <v>14</v>
      </c>
      <c r="H69" s="40" t="s">
        <v>14</v>
      </c>
    </row>
    <row r="70" spans="1:8" ht="15.95" customHeight="1" thickBot="1">
      <c r="A70" s="18" t="s">
        <v>275</v>
      </c>
      <c r="B70" s="14">
        <v>3340</v>
      </c>
      <c r="C70" s="42" t="s">
        <v>14</v>
      </c>
      <c r="D70" s="42" t="s">
        <v>14</v>
      </c>
      <c r="E70" s="42" t="s">
        <v>14</v>
      </c>
      <c r="F70" s="42" t="s">
        <v>14</v>
      </c>
      <c r="G70" s="40" t="s">
        <v>14</v>
      </c>
      <c r="H70" s="40" t="s">
        <v>14</v>
      </c>
    </row>
    <row r="71" spans="1:8" ht="15.95" customHeight="1" thickBot="1">
      <c r="A71" s="18" t="s">
        <v>234</v>
      </c>
      <c r="B71" s="14">
        <v>3341</v>
      </c>
      <c r="C71" s="40" t="s">
        <v>185</v>
      </c>
      <c r="D71" s="40" t="s">
        <v>185</v>
      </c>
      <c r="E71" s="40" t="s">
        <v>185</v>
      </c>
      <c r="F71" s="40" t="s">
        <v>185</v>
      </c>
      <c r="G71" s="41" t="s">
        <v>14</v>
      </c>
      <c r="H71" s="41" t="s">
        <v>14</v>
      </c>
    </row>
    <row r="72" spans="1:8" ht="15.95" customHeight="1" thickBot="1">
      <c r="A72" s="18" t="s">
        <v>235</v>
      </c>
      <c r="B72" s="14">
        <v>3342</v>
      </c>
      <c r="C72" s="40" t="s">
        <v>185</v>
      </c>
      <c r="D72" s="40" t="s">
        <v>185</v>
      </c>
      <c r="E72" s="40" t="s">
        <v>185</v>
      </c>
      <c r="F72" s="40" t="s">
        <v>185</v>
      </c>
      <c r="G72" s="40" t="s">
        <v>14</v>
      </c>
      <c r="H72" s="40" t="s">
        <v>14</v>
      </c>
    </row>
    <row r="73" spans="1:8" ht="15.95" customHeight="1" thickBot="1">
      <c r="A73" s="18" t="s">
        <v>236</v>
      </c>
      <c r="B73" s="14">
        <v>3343</v>
      </c>
      <c r="C73" s="40" t="s">
        <v>185</v>
      </c>
      <c r="D73" s="40" t="s">
        <v>185</v>
      </c>
      <c r="E73" s="40" t="s">
        <v>185</v>
      </c>
      <c r="F73" s="40" t="s">
        <v>185</v>
      </c>
      <c r="G73" s="40" t="s">
        <v>14</v>
      </c>
      <c r="H73" s="40" t="s">
        <v>14</v>
      </c>
    </row>
    <row r="74" spans="1:8" ht="15.95" customHeight="1" thickBot="1">
      <c r="A74" s="18" t="s">
        <v>276</v>
      </c>
      <c r="B74" s="14">
        <v>3350</v>
      </c>
      <c r="C74" s="40" t="s">
        <v>185</v>
      </c>
      <c r="D74" s="40" t="s">
        <v>185</v>
      </c>
      <c r="E74" s="40" t="s">
        <v>185</v>
      </c>
      <c r="F74" s="40" t="s">
        <v>185</v>
      </c>
      <c r="G74" s="40" t="s">
        <v>14</v>
      </c>
      <c r="H74" s="40" t="s">
        <v>14</v>
      </c>
    </row>
    <row r="75" spans="1:8" ht="15.95" customHeight="1" thickBot="1">
      <c r="A75" s="18" t="s">
        <v>277</v>
      </c>
      <c r="B75" s="14">
        <v>3360</v>
      </c>
      <c r="C75" s="40" t="s">
        <v>185</v>
      </c>
      <c r="D75" s="40" t="s">
        <v>185</v>
      </c>
      <c r="E75" s="40" t="s">
        <v>185</v>
      </c>
      <c r="F75" s="40" t="s">
        <v>185</v>
      </c>
      <c r="G75" s="40" t="s">
        <v>14</v>
      </c>
      <c r="H75" s="40" t="s">
        <v>14</v>
      </c>
    </row>
    <row r="76" spans="1:8" ht="15.95" customHeight="1" thickBot="1">
      <c r="A76" s="18" t="s">
        <v>278</v>
      </c>
      <c r="B76" s="14">
        <v>3370</v>
      </c>
      <c r="C76" s="40" t="s">
        <v>185</v>
      </c>
      <c r="D76" s="40" t="s">
        <v>185</v>
      </c>
      <c r="E76" s="40" t="s">
        <v>185</v>
      </c>
      <c r="F76" s="40" t="s">
        <v>185</v>
      </c>
      <c r="G76" s="40" t="s">
        <v>14</v>
      </c>
      <c r="H76" s="40" t="s">
        <v>14</v>
      </c>
    </row>
    <row r="77" spans="1:8" ht="15.95" customHeight="1" thickBot="1">
      <c r="A77" s="18" t="s">
        <v>247</v>
      </c>
      <c r="B77" s="14">
        <v>3380</v>
      </c>
      <c r="C77" s="40" t="s">
        <v>185</v>
      </c>
      <c r="D77" s="40" t="s">
        <v>185</v>
      </c>
      <c r="E77" s="40" t="s">
        <v>185</v>
      </c>
      <c r="F77" s="40" t="s">
        <v>185</v>
      </c>
      <c r="G77" s="41" t="s">
        <v>14</v>
      </c>
      <c r="H77" s="41" t="s">
        <v>14</v>
      </c>
    </row>
    <row r="78" spans="1:8" ht="15.95" customHeight="1" thickBot="1">
      <c r="A78" s="16" t="s">
        <v>279</v>
      </c>
      <c r="B78" s="17">
        <v>3395</v>
      </c>
      <c r="C78" s="43"/>
      <c r="D78" s="43"/>
      <c r="E78" s="43"/>
      <c r="F78" s="43"/>
      <c r="G78" s="40" t="s">
        <v>14</v>
      </c>
      <c r="H78" s="40" t="s">
        <v>14</v>
      </c>
    </row>
    <row r="79" spans="1:8" ht="15.95" customHeight="1" thickBot="1">
      <c r="A79" s="22" t="s">
        <v>280</v>
      </c>
      <c r="B79" s="17">
        <v>3400</v>
      </c>
      <c r="C79" s="44">
        <f>C40</f>
        <v>51.80000000000004</v>
      </c>
      <c r="D79" s="44">
        <f>D40</f>
        <v>-7</v>
      </c>
      <c r="E79" s="44">
        <f>E40</f>
        <v>2.1999999999999886</v>
      </c>
      <c r="F79" s="44">
        <f>F40</f>
        <v>-7</v>
      </c>
      <c r="G79" s="40">
        <f>F79-E79</f>
        <v>-9.1999999999999886</v>
      </c>
      <c r="H79" s="40">
        <f>F79/E79*100</f>
        <v>-318.18181818181984</v>
      </c>
    </row>
    <row r="80" spans="1:8" ht="15.95" customHeight="1" thickBot="1">
      <c r="A80" s="18" t="s">
        <v>90</v>
      </c>
      <c r="B80" s="14">
        <v>3405</v>
      </c>
      <c r="C80" s="40">
        <v>80</v>
      </c>
      <c r="D80" s="40">
        <f>F80</f>
        <v>281.7</v>
      </c>
      <c r="E80" s="40">
        <v>118.2</v>
      </c>
      <c r="F80" s="40">
        <v>281.7</v>
      </c>
      <c r="G80" s="40">
        <f>F80-E80</f>
        <v>163.5</v>
      </c>
      <c r="H80" s="40">
        <f>F80/E80*100</f>
        <v>238.32487309644668</v>
      </c>
    </row>
    <row r="81" spans="1:9" ht="15.95" customHeight="1" thickBot="1">
      <c r="A81" s="18" t="s">
        <v>95</v>
      </c>
      <c r="B81" s="14">
        <v>3410</v>
      </c>
      <c r="C81" s="40"/>
      <c r="D81" s="40" t="str">
        <f>F81</f>
        <v xml:space="preserve"> </v>
      </c>
      <c r="E81" s="40" t="s">
        <v>51</v>
      </c>
      <c r="F81" s="40" t="s">
        <v>51</v>
      </c>
      <c r="G81" s="40" t="s">
        <v>14</v>
      </c>
      <c r="H81" s="40" t="s">
        <v>14</v>
      </c>
    </row>
    <row r="82" spans="1:9" ht="15.95" customHeight="1" thickBot="1">
      <c r="A82" s="18" t="s">
        <v>96</v>
      </c>
      <c r="B82" s="14">
        <v>3415</v>
      </c>
      <c r="C82" s="48">
        <f>C40+C80</f>
        <v>131.80000000000004</v>
      </c>
      <c r="D82" s="48">
        <f>D40+D80</f>
        <v>274.7</v>
      </c>
      <c r="E82" s="48">
        <f>E40+E80</f>
        <v>120.39999999999999</v>
      </c>
      <c r="F82" s="48">
        <f>F40+F80</f>
        <v>274.7</v>
      </c>
      <c r="G82" s="40">
        <f>F82-E82</f>
        <v>154.30000000000001</v>
      </c>
      <c r="H82" s="40">
        <f>F82/E82*100</f>
        <v>228.15614617940199</v>
      </c>
    </row>
    <row r="83" spans="1:9" ht="15.75">
      <c r="A83" s="11"/>
    </row>
    <row r="84" spans="1:9" ht="15.75">
      <c r="A84" s="11"/>
    </row>
    <row r="85" spans="1:9" ht="15.75">
      <c r="A85" s="23" t="s">
        <v>457</v>
      </c>
      <c r="B85" s="2"/>
      <c r="C85" s="106"/>
      <c r="D85" s="106"/>
      <c r="E85" s="47"/>
      <c r="F85" s="47"/>
      <c r="G85" s="205" t="s">
        <v>410</v>
      </c>
      <c r="H85" s="205"/>
      <c r="I85" s="1"/>
    </row>
    <row r="86" spans="1:9" ht="25.5" customHeight="1">
      <c r="A86" s="65" t="s">
        <v>411</v>
      </c>
      <c r="B86" s="197" t="s">
        <v>152</v>
      </c>
      <c r="C86" s="197"/>
      <c r="D86" s="197"/>
      <c r="E86" s="197"/>
      <c r="F86" s="197"/>
      <c r="G86" s="198" t="s">
        <v>153</v>
      </c>
      <c r="H86" s="198"/>
      <c r="I86" s="1"/>
    </row>
  </sheetData>
  <mergeCells count="12">
    <mergeCell ref="E5:H5"/>
    <mergeCell ref="B8:H8"/>
    <mergeCell ref="B41:H41"/>
    <mergeCell ref="C5:D5"/>
    <mergeCell ref="A1:H1"/>
    <mergeCell ref="A3:H3"/>
    <mergeCell ref="G85:H85"/>
    <mergeCell ref="B86:F86"/>
    <mergeCell ref="G86:H86"/>
    <mergeCell ref="B60:H60"/>
    <mergeCell ref="A5:A6"/>
    <mergeCell ref="B5:B6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zoomScale="120" zoomScaleNormal="120" workbookViewId="0">
      <selection activeCell="H8" sqref="H8:H9"/>
    </sheetView>
  </sheetViews>
  <sheetFormatPr defaultRowHeight="15"/>
  <cols>
    <col min="1" max="1" width="45.42578125" style="64" customWidth="1"/>
    <col min="2" max="2" width="6.5703125" customWidth="1"/>
    <col min="3" max="3" width="11.85546875" customWidth="1"/>
    <col min="4" max="4" width="13" customWidth="1"/>
    <col min="5" max="5" width="12.5703125" customWidth="1"/>
    <col min="6" max="6" width="11.7109375" customWidth="1"/>
    <col min="7" max="7" width="11.42578125" customWidth="1"/>
    <col min="8" max="8" width="22.85546875" style="93" customWidth="1"/>
  </cols>
  <sheetData>
    <row r="1" spans="1:8" ht="15.75">
      <c r="A1" s="199" t="s">
        <v>281</v>
      </c>
      <c r="B1" s="199"/>
      <c r="C1" s="199"/>
      <c r="D1" s="199"/>
      <c r="E1" s="199"/>
      <c r="F1" s="199"/>
      <c r="G1" s="199"/>
      <c r="H1" s="199"/>
    </row>
    <row r="2" spans="1:8">
      <c r="A2" s="96"/>
    </row>
    <row r="3" spans="1:8" ht="17.25">
      <c r="A3" s="174" t="s">
        <v>97</v>
      </c>
      <c r="B3" s="174"/>
      <c r="C3" s="174"/>
      <c r="D3" s="174"/>
      <c r="E3" s="174"/>
      <c r="F3" s="174"/>
      <c r="G3" s="174"/>
      <c r="H3" s="174"/>
    </row>
    <row r="4" spans="1:8" ht="15.75" thickBot="1"/>
    <row r="5" spans="1:8" ht="24.75" customHeight="1" thickBot="1">
      <c r="A5" s="217" t="s">
        <v>4</v>
      </c>
      <c r="B5" s="200" t="s">
        <v>282</v>
      </c>
      <c r="C5" s="194" t="s">
        <v>442</v>
      </c>
      <c r="D5" s="195"/>
      <c r="E5" s="179" t="s">
        <v>444</v>
      </c>
      <c r="F5" s="180"/>
      <c r="G5" s="180"/>
      <c r="H5" s="181"/>
    </row>
    <row r="6" spans="1:8" ht="27.75" customHeight="1" thickBot="1">
      <c r="A6" s="218"/>
      <c r="B6" s="201"/>
      <c r="C6" s="15" t="s">
        <v>443</v>
      </c>
      <c r="D6" s="14" t="s">
        <v>7</v>
      </c>
      <c r="E6" s="14" t="s">
        <v>283</v>
      </c>
      <c r="F6" s="14" t="s">
        <v>9</v>
      </c>
      <c r="G6" s="14" t="s">
        <v>10</v>
      </c>
      <c r="H6" s="94" t="s">
        <v>11</v>
      </c>
    </row>
    <row r="7" spans="1:8" ht="15.75" thickBot="1">
      <c r="A7" s="97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94">
        <v>8</v>
      </c>
    </row>
    <row r="8" spans="1:8" ht="15.95" customHeight="1">
      <c r="A8" s="98" t="s">
        <v>284</v>
      </c>
      <c r="B8" s="219">
        <v>4000</v>
      </c>
      <c r="C8" s="221">
        <v>0</v>
      </c>
      <c r="D8" s="221">
        <v>0.3</v>
      </c>
      <c r="E8" s="221">
        <v>3</v>
      </c>
      <c r="F8" s="221">
        <f>F12</f>
        <v>0.3</v>
      </c>
      <c r="G8" s="226">
        <f>F8-E8</f>
        <v>-2.7</v>
      </c>
      <c r="H8" s="229" t="s">
        <v>14</v>
      </c>
    </row>
    <row r="9" spans="1:8" ht="15.95" customHeight="1" thickBot="1">
      <c r="A9" s="99" t="s">
        <v>285</v>
      </c>
      <c r="B9" s="220"/>
      <c r="C9" s="222"/>
      <c r="D9" s="225"/>
      <c r="E9" s="222"/>
      <c r="F9" s="222"/>
      <c r="G9" s="220"/>
      <c r="H9" s="230"/>
    </row>
    <row r="10" spans="1:8" ht="15.95" customHeight="1" thickBot="1">
      <c r="A10" s="100" t="s">
        <v>99</v>
      </c>
      <c r="B10" s="14">
        <v>4010</v>
      </c>
      <c r="C10" s="77" t="s">
        <v>286</v>
      </c>
      <c r="D10" s="29" t="s">
        <v>286</v>
      </c>
      <c r="E10" s="14" t="s">
        <v>286</v>
      </c>
      <c r="F10" s="14" t="s">
        <v>286</v>
      </c>
      <c r="G10" s="14" t="s">
        <v>286</v>
      </c>
      <c r="H10" s="14" t="s">
        <v>286</v>
      </c>
    </row>
    <row r="11" spans="1:8" ht="15.95" customHeight="1" thickBot="1">
      <c r="A11" s="100" t="s">
        <v>100</v>
      </c>
      <c r="B11" s="14">
        <v>4020</v>
      </c>
      <c r="C11" s="40">
        <v>0</v>
      </c>
      <c r="D11" s="78">
        <v>0</v>
      </c>
      <c r="E11" s="40">
        <v>2</v>
      </c>
      <c r="F11" s="40">
        <v>0</v>
      </c>
      <c r="G11" s="40">
        <f>F11-E11</f>
        <v>-2</v>
      </c>
      <c r="H11" s="40"/>
    </row>
    <row r="12" spans="1:8" ht="15.95" customHeight="1" thickBot="1">
      <c r="A12" s="100" t="s">
        <v>101</v>
      </c>
      <c r="B12" s="14">
        <v>4030</v>
      </c>
      <c r="C12" s="40">
        <v>0</v>
      </c>
      <c r="D12" s="137">
        <v>0.3</v>
      </c>
      <c r="E12" s="40">
        <v>1</v>
      </c>
      <c r="F12" s="40">
        <v>0.3</v>
      </c>
      <c r="G12" s="40">
        <f>F12-E12</f>
        <v>-0.7</v>
      </c>
      <c r="H12" s="94" t="s">
        <v>286</v>
      </c>
    </row>
    <row r="13" spans="1:8" ht="15.95" customHeight="1" thickBot="1">
      <c r="A13" s="100" t="s">
        <v>102</v>
      </c>
      <c r="B13" s="14">
        <v>4040</v>
      </c>
      <c r="C13" s="77" t="s">
        <v>286</v>
      </c>
      <c r="D13" s="29" t="s">
        <v>286</v>
      </c>
      <c r="E13" s="14" t="s">
        <v>286</v>
      </c>
      <c r="F13" s="14" t="s">
        <v>286</v>
      </c>
      <c r="G13" s="14" t="s">
        <v>286</v>
      </c>
      <c r="H13" s="94" t="s">
        <v>286</v>
      </c>
    </row>
    <row r="14" spans="1:8" ht="24.75" customHeight="1" thickBot="1">
      <c r="A14" s="100" t="s">
        <v>103</v>
      </c>
      <c r="B14" s="14">
        <v>4050</v>
      </c>
      <c r="C14" s="77" t="s">
        <v>286</v>
      </c>
      <c r="D14" s="29" t="s">
        <v>286</v>
      </c>
      <c r="E14" s="29" t="s">
        <v>286</v>
      </c>
      <c r="F14" s="14" t="s">
        <v>286</v>
      </c>
      <c r="G14" s="14" t="s">
        <v>286</v>
      </c>
      <c r="H14" s="94" t="s">
        <v>286</v>
      </c>
    </row>
    <row r="15" spans="1:8" ht="15.95" customHeight="1" thickBot="1">
      <c r="A15" s="100" t="s">
        <v>104</v>
      </c>
      <c r="B15" s="14">
        <v>4060</v>
      </c>
      <c r="C15" s="77" t="s">
        <v>286</v>
      </c>
      <c r="D15" s="29" t="s">
        <v>286</v>
      </c>
      <c r="E15" s="14" t="s">
        <v>286</v>
      </c>
      <c r="F15" s="14" t="s">
        <v>286</v>
      </c>
      <c r="G15" s="14" t="s">
        <v>286</v>
      </c>
      <c r="H15" s="94" t="s">
        <v>286</v>
      </c>
    </row>
    <row r="16" spans="1:8" ht="15.95" customHeight="1">
      <c r="A16" s="96"/>
    </row>
    <row r="17" spans="1:8" ht="15.75">
      <c r="A17" s="101" t="s">
        <v>458</v>
      </c>
      <c r="B17" s="2"/>
      <c r="C17" s="36"/>
      <c r="D17" s="37"/>
      <c r="E17" s="202" t="s">
        <v>410</v>
      </c>
      <c r="F17" s="202"/>
      <c r="G17" s="1"/>
    </row>
    <row r="18" spans="1:8" ht="12.75" customHeight="1">
      <c r="A18" s="102" t="s">
        <v>411</v>
      </c>
      <c r="B18" s="197" t="s">
        <v>152</v>
      </c>
      <c r="C18" s="197"/>
      <c r="D18" s="197"/>
      <c r="E18" s="203" t="s">
        <v>153</v>
      </c>
      <c r="F18" s="203"/>
      <c r="G18" s="1"/>
    </row>
    <row r="19" spans="1:8" ht="15.95" customHeight="1">
      <c r="A19" s="199" t="s">
        <v>287</v>
      </c>
      <c r="B19" s="199"/>
      <c r="C19" s="199"/>
      <c r="D19" s="199"/>
      <c r="E19" s="199"/>
      <c r="F19" s="199"/>
      <c r="G19" s="199"/>
      <c r="H19" s="199"/>
    </row>
    <row r="20" spans="1:8" ht="15.95" customHeight="1">
      <c r="A20" s="174" t="s">
        <v>114</v>
      </c>
      <c r="B20" s="174"/>
      <c r="C20" s="174"/>
      <c r="D20" s="174"/>
      <c r="E20" s="174"/>
      <c r="F20" s="174"/>
      <c r="G20" s="174"/>
      <c r="H20" s="174"/>
    </row>
    <row r="21" spans="1:8" ht="15.95" customHeight="1" thickBot="1"/>
    <row r="22" spans="1:8" ht="15.95" customHeight="1" thickBot="1">
      <c r="A22" s="217" t="s">
        <v>4</v>
      </c>
      <c r="B22" s="200" t="s">
        <v>5</v>
      </c>
      <c r="C22" s="200" t="s">
        <v>288</v>
      </c>
      <c r="D22" s="194" t="s">
        <v>442</v>
      </c>
      <c r="E22" s="195"/>
      <c r="F22" s="194" t="s">
        <v>444</v>
      </c>
      <c r="G22" s="195"/>
      <c r="H22" s="227" t="s">
        <v>289</v>
      </c>
    </row>
    <row r="23" spans="1:8" ht="15.95" customHeight="1" thickBot="1">
      <c r="A23" s="218"/>
      <c r="B23" s="201"/>
      <c r="C23" s="201"/>
      <c r="D23" s="15" t="s">
        <v>443</v>
      </c>
      <c r="E23" s="14" t="s">
        <v>7</v>
      </c>
      <c r="F23" s="14" t="s">
        <v>443</v>
      </c>
      <c r="G23" s="14" t="s">
        <v>7</v>
      </c>
      <c r="H23" s="228"/>
    </row>
    <row r="24" spans="1:8" ht="15.95" customHeight="1" thickBot="1">
      <c r="A24" s="97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94">
        <v>8</v>
      </c>
    </row>
    <row r="25" spans="1:8" ht="15.95" customHeight="1" thickBot="1">
      <c r="A25" s="99" t="s">
        <v>290</v>
      </c>
      <c r="B25" s="25" t="s">
        <v>51</v>
      </c>
      <c r="C25" s="14" t="s">
        <v>51</v>
      </c>
      <c r="D25" s="14"/>
      <c r="E25" s="14"/>
      <c r="F25" s="14" t="s">
        <v>51</v>
      </c>
      <c r="G25" s="14" t="s">
        <v>51</v>
      </c>
      <c r="H25" s="94" t="s">
        <v>51</v>
      </c>
    </row>
    <row r="26" spans="1:8" ht="15.95" customHeight="1">
      <c r="A26" s="103" t="s">
        <v>291</v>
      </c>
      <c r="B26" s="200">
        <v>5000</v>
      </c>
      <c r="C26" s="200" t="s">
        <v>293</v>
      </c>
      <c r="D26" s="84">
        <f ca="1">Лист2!C15/Лист2!C13*100</f>
        <v>30.868861305990293</v>
      </c>
      <c r="E26" s="84">
        <f ca="1">Лист2!D15/Лист2!D13*100</f>
        <v>59.008607895517962</v>
      </c>
      <c r="F26" s="215">
        <f>D26</f>
        <v>30.868861305990293</v>
      </c>
      <c r="G26" s="215">
        <f>E26</f>
        <v>59.008607895517962</v>
      </c>
      <c r="H26" s="211" t="s">
        <v>51</v>
      </c>
    </row>
    <row r="27" spans="1:8" ht="30.75" customHeight="1" thickBot="1">
      <c r="A27" s="100" t="s">
        <v>292</v>
      </c>
      <c r="B27" s="201"/>
      <c r="C27" s="201"/>
      <c r="D27" s="70"/>
      <c r="E27" s="70"/>
      <c r="F27" s="216"/>
      <c r="G27" s="216"/>
      <c r="H27" s="212"/>
    </row>
    <row r="28" spans="1:8" ht="15.95" customHeight="1">
      <c r="A28" s="103" t="s">
        <v>32</v>
      </c>
      <c r="B28" s="200">
        <v>5010</v>
      </c>
      <c r="C28" s="200" t="s">
        <v>293</v>
      </c>
      <c r="D28" s="84">
        <f ca="1">Лист2!C30/Лист2!C13*100</f>
        <v>-5.990286022665936</v>
      </c>
      <c r="E28" s="84">
        <f ca="1">Лист2!D30/Лист2!D13*100</f>
        <v>35.500148411991681</v>
      </c>
      <c r="F28" s="215">
        <f>D28</f>
        <v>-5.990286022665936</v>
      </c>
      <c r="G28" s="215">
        <f>E28</f>
        <v>35.500148411991681</v>
      </c>
      <c r="H28" s="211" t="s">
        <v>51</v>
      </c>
    </row>
    <row r="29" spans="1:8" ht="29.25" customHeight="1" thickBot="1">
      <c r="A29" s="100" t="s">
        <v>294</v>
      </c>
      <c r="B29" s="201"/>
      <c r="C29" s="201"/>
      <c r="D29" s="70"/>
      <c r="E29" s="70"/>
      <c r="F29" s="216"/>
      <c r="G29" s="216"/>
      <c r="H29" s="212"/>
    </row>
    <row r="30" spans="1:8" ht="15.95" customHeight="1">
      <c r="A30" s="103" t="s">
        <v>117</v>
      </c>
      <c r="B30" s="200">
        <v>5020</v>
      </c>
      <c r="C30" s="200" t="s">
        <v>293</v>
      </c>
      <c r="D30" s="84">
        <f ca="1">Лист2!C45/Лист2!C123*100</f>
        <v>-6.8014705882352828</v>
      </c>
      <c r="E30" s="84">
        <f ca="1">Лист2!D45/Лист2!D123*100</f>
        <v>17.167577413479048</v>
      </c>
      <c r="F30" s="215">
        <f>D30</f>
        <v>-6.8014705882352828</v>
      </c>
      <c r="G30" s="215">
        <f>E30</f>
        <v>17.167577413479048</v>
      </c>
      <c r="H30" s="223" t="s">
        <v>296</v>
      </c>
    </row>
    <row r="31" spans="1:8" ht="28.5" customHeight="1" thickBot="1">
      <c r="A31" s="100" t="s">
        <v>295</v>
      </c>
      <c r="B31" s="201"/>
      <c r="C31" s="201"/>
      <c r="D31" s="70"/>
      <c r="E31" s="70"/>
      <c r="F31" s="216"/>
      <c r="G31" s="216"/>
      <c r="H31" s="224"/>
    </row>
    <row r="32" spans="1:8" ht="15.95" customHeight="1">
      <c r="A32" s="103" t="s">
        <v>118</v>
      </c>
      <c r="B32" s="200">
        <v>5030</v>
      </c>
      <c r="C32" s="200" t="s">
        <v>293</v>
      </c>
      <c r="D32" s="84">
        <f ca="1">Лист2!C45/Лист2!C129*100</f>
        <v>-19.542253521126725</v>
      </c>
      <c r="E32" s="84">
        <f ca="1">Лист2!D45/Лист2!D129*100</f>
        <v>21.299435028248581</v>
      </c>
      <c r="F32" s="215">
        <f>D32</f>
        <v>-19.542253521126725</v>
      </c>
      <c r="G32" s="215">
        <f>E32</f>
        <v>21.299435028248581</v>
      </c>
      <c r="H32" s="211" t="s">
        <v>51</v>
      </c>
    </row>
    <row r="33" spans="1:8" ht="25.5" customHeight="1" thickBot="1">
      <c r="A33" s="100" t="s">
        <v>297</v>
      </c>
      <c r="B33" s="201"/>
      <c r="C33" s="201"/>
      <c r="D33" s="70"/>
      <c r="E33" s="70"/>
      <c r="F33" s="216"/>
      <c r="G33" s="216"/>
      <c r="H33" s="212"/>
    </row>
    <row r="34" spans="1:8" ht="15.95" customHeight="1">
      <c r="A34" s="103" t="s">
        <v>115</v>
      </c>
      <c r="B34" s="200">
        <v>5040</v>
      </c>
      <c r="C34" s="200" t="s">
        <v>293</v>
      </c>
      <c r="D34" s="84">
        <f ca="1">Лист2!C45/Лист2!C13*100</f>
        <v>-5.990286022665936</v>
      </c>
      <c r="E34" s="84">
        <f ca="1">Лист2!D45/Лист2!D13*100</f>
        <v>22.380528346690408</v>
      </c>
      <c r="F34" s="215">
        <f>D34</f>
        <v>-5.990286022665936</v>
      </c>
      <c r="G34" s="215">
        <f>E34</f>
        <v>22.380528346690408</v>
      </c>
      <c r="H34" s="211" t="s">
        <v>299</v>
      </c>
    </row>
    <row r="35" spans="1:8" ht="27" customHeight="1" thickBot="1">
      <c r="A35" s="100" t="s">
        <v>298</v>
      </c>
      <c r="B35" s="201"/>
      <c r="C35" s="201"/>
      <c r="D35" s="70"/>
      <c r="E35" s="70"/>
      <c r="F35" s="216"/>
      <c r="G35" s="216"/>
      <c r="H35" s="212"/>
    </row>
    <row r="36" spans="1:8" ht="15.95" customHeight="1" thickBot="1">
      <c r="A36" s="99" t="s">
        <v>300</v>
      </c>
      <c r="B36" s="14" t="s">
        <v>51</v>
      </c>
      <c r="C36" s="14" t="s">
        <v>51</v>
      </c>
      <c r="D36" s="40"/>
      <c r="E36" s="40"/>
      <c r="F36" s="40" t="s">
        <v>51</v>
      </c>
      <c r="G36" s="40" t="s">
        <v>51</v>
      </c>
      <c r="H36" s="95" t="s">
        <v>51</v>
      </c>
    </row>
    <row r="37" spans="1:8" ht="15.95" customHeight="1">
      <c r="A37" s="103" t="s">
        <v>301</v>
      </c>
      <c r="B37" s="200">
        <v>5100</v>
      </c>
      <c r="C37" s="200" t="s">
        <v>51</v>
      </c>
      <c r="D37" s="84">
        <f ca="1">Лист2!C125/Лист2!C30</f>
        <v>-9.5855855855856031</v>
      </c>
      <c r="E37" s="84">
        <f ca="1">Лист2!D125/Лист2!D30</f>
        <v>0.71237458193979952</v>
      </c>
      <c r="F37" s="215">
        <f>D37</f>
        <v>-9.5855855855856031</v>
      </c>
      <c r="G37" s="215">
        <f>E37</f>
        <v>0.71237458193979952</v>
      </c>
      <c r="H37" s="211" t="s">
        <v>51</v>
      </c>
    </row>
    <row r="38" spans="1:8" ht="30" customHeight="1" thickBot="1">
      <c r="A38" s="100" t="s">
        <v>302</v>
      </c>
      <c r="B38" s="201"/>
      <c r="C38" s="201"/>
      <c r="D38" s="70"/>
      <c r="E38" s="70"/>
      <c r="F38" s="216"/>
      <c r="G38" s="216"/>
      <c r="H38" s="212"/>
    </row>
    <row r="39" spans="1:8" ht="15.95" customHeight="1">
      <c r="A39" s="103" t="s">
        <v>119</v>
      </c>
      <c r="B39" s="200">
        <v>5110</v>
      </c>
      <c r="C39" s="200" t="s">
        <v>304</v>
      </c>
      <c r="D39" s="84">
        <f ca="1">Лист2!C129/Лист2!C125</f>
        <v>0.53383458646616533</v>
      </c>
      <c r="E39" s="84">
        <f ca="1">Лист2!D129/Лист2!D125</f>
        <v>4.154929577464789</v>
      </c>
      <c r="F39" s="215">
        <f>D39</f>
        <v>0.53383458646616533</v>
      </c>
      <c r="G39" s="215">
        <f>E39</f>
        <v>4.154929577464789</v>
      </c>
      <c r="H39" s="211" t="s">
        <v>305</v>
      </c>
    </row>
    <row r="40" spans="1:8" ht="31.5" customHeight="1" thickBot="1">
      <c r="A40" s="100" t="s">
        <v>303</v>
      </c>
      <c r="B40" s="201"/>
      <c r="C40" s="201"/>
      <c r="D40" s="70"/>
      <c r="E40" s="70"/>
      <c r="F40" s="216"/>
      <c r="G40" s="216"/>
      <c r="H40" s="212"/>
    </row>
    <row r="41" spans="1:8" ht="15.95" customHeight="1">
      <c r="A41" s="103" t="s">
        <v>306</v>
      </c>
      <c r="B41" s="200">
        <v>5120</v>
      </c>
      <c r="C41" s="200" t="s">
        <v>304</v>
      </c>
      <c r="D41" s="84">
        <f ca="1">Лист2!C121/Лист2!C125</f>
        <v>1.3308270676691729</v>
      </c>
      <c r="E41" s="84">
        <f ca="1">Лист2!D121/Лист2!D125</f>
        <v>3.4025821596244126</v>
      </c>
      <c r="F41" s="215">
        <f>D41</f>
        <v>1.3308270676691729</v>
      </c>
      <c r="G41" s="215">
        <f>E41</f>
        <v>3.4025821596244126</v>
      </c>
      <c r="H41" s="211" t="s">
        <v>308</v>
      </c>
    </row>
    <row r="42" spans="1:8" ht="42" customHeight="1" thickBot="1">
      <c r="A42" s="100" t="s">
        <v>307</v>
      </c>
      <c r="B42" s="201"/>
      <c r="C42" s="201"/>
      <c r="D42" s="70"/>
      <c r="E42" s="70"/>
      <c r="F42" s="216"/>
      <c r="G42" s="216"/>
      <c r="H42" s="212"/>
    </row>
    <row r="43" spans="1:8" ht="15.95" customHeight="1" thickBot="1">
      <c r="A43" s="99" t="s">
        <v>309</v>
      </c>
      <c r="B43" s="14" t="s">
        <v>51</v>
      </c>
      <c r="C43" s="14" t="s">
        <v>51</v>
      </c>
      <c r="D43" s="40"/>
      <c r="E43" s="40"/>
      <c r="F43" s="40" t="s">
        <v>51</v>
      </c>
      <c r="G43" s="40" t="s">
        <v>51</v>
      </c>
      <c r="H43" s="95" t="s">
        <v>51</v>
      </c>
    </row>
    <row r="44" spans="1:8" ht="15.95" customHeight="1">
      <c r="A44" s="103" t="s">
        <v>310</v>
      </c>
      <c r="B44" s="200">
        <v>5200</v>
      </c>
      <c r="C44" s="200" t="s">
        <v>51</v>
      </c>
      <c r="D44" s="84" t="s">
        <v>14</v>
      </c>
      <c r="E44" s="133">
        <v>0.05</v>
      </c>
      <c r="F44" s="213" t="str">
        <f>D44</f>
        <v>-</v>
      </c>
      <c r="G44" s="213">
        <v>0.05</v>
      </c>
      <c r="H44" s="211" t="s">
        <v>51</v>
      </c>
    </row>
    <row r="45" spans="1:8" ht="15.95" customHeight="1" thickBot="1">
      <c r="A45" s="100" t="s">
        <v>311</v>
      </c>
      <c r="B45" s="201"/>
      <c r="C45" s="201"/>
      <c r="D45" s="70"/>
      <c r="E45" s="134"/>
      <c r="F45" s="214"/>
      <c r="G45" s="214"/>
      <c r="H45" s="212"/>
    </row>
    <row r="46" spans="1:8" ht="28.5" customHeight="1">
      <c r="A46" s="103" t="s">
        <v>312</v>
      </c>
      <c r="B46" s="200">
        <v>5210</v>
      </c>
      <c r="C46" s="200" t="s">
        <v>51</v>
      </c>
      <c r="D46" s="133" t="s">
        <v>14</v>
      </c>
      <c r="E46" s="149">
        <f ca="1">Лист2!D98/Лист2!D13</f>
        <v>8.9047195013357077E-4</v>
      </c>
      <c r="F46" s="213" t="str">
        <f>D46</f>
        <v>-</v>
      </c>
      <c r="G46" s="209">
        <f>E46</f>
        <v>8.9047195013357077E-4</v>
      </c>
      <c r="H46" s="211" t="s">
        <v>51</v>
      </c>
    </row>
    <row r="47" spans="1:8" ht="25.5" customHeight="1" thickBot="1">
      <c r="A47" s="100" t="s">
        <v>313</v>
      </c>
      <c r="B47" s="201"/>
      <c r="C47" s="201"/>
      <c r="D47" s="134"/>
      <c r="E47" s="134"/>
      <c r="F47" s="214"/>
      <c r="G47" s="210"/>
      <c r="H47" s="212"/>
    </row>
    <row r="48" spans="1:8" ht="15.95" customHeight="1">
      <c r="A48" s="103" t="s">
        <v>120</v>
      </c>
      <c r="B48" s="200">
        <v>5220</v>
      </c>
      <c r="C48" s="200" t="s">
        <v>315</v>
      </c>
      <c r="D48" s="84">
        <f ca="1">Лист2!C120/Лист2!C119</f>
        <v>0.83940520446096656</v>
      </c>
      <c r="E48" s="84">
        <f ca="1">Лист2!D120/Лист2!D119</f>
        <v>0.49183117767188561</v>
      </c>
      <c r="F48" s="215">
        <f>D48</f>
        <v>0.83940520446096656</v>
      </c>
      <c r="G48" s="215">
        <f>E48</f>
        <v>0.49183117767188561</v>
      </c>
      <c r="H48" s="211" t="s">
        <v>316</v>
      </c>
    </row>
    <row r="49" spans="1:9" ht="25.5" customHeight="1" thickBot="1">
      <c r="A49" s="100" t="s">
        <v>314</v>
      </c>
      <c r="B49" s="201"/>
      <c r="C49" s="201"/>
      <c r="D49" s="70"/>
      <c r="E49" s="70"/>
      <c r="F49" s="216"/>
      <c r="G49" s="216"/>
      <c r="H49" s="212"/>
    </row>
    <row r="50" spans="1:9" ht="13.5" customHeight="1" thickBot="1">
      <c r="A50" s="99" t="s">
        <v>317</v>
      </c>
      <c r="B50" s="14" t="s">
        <v>51</v>
      </c>
      <c r="C50" s="14" t="s">
        <v>51</v>
      </c>
      <c r="D50" s="40"/>
      <c r="E50" s="40"/>
      <c r="F50" s="40" t="s">
        <v>51</v>
      </c>
      <c r="G50" s="40" t="s">
        <v>51</v>
      </c>
      <c r="H50" s="95" t="s">
        <v>51</v>
      </c>
    </row>
    <row r="51" spans="1:9" ht="36" customHeight="1" thickBot="1">
      <c r="A51" s="100" t="s">
        <v>318</v>
      </c>
      <c r="B51" s="14">
        <v>5300</v>
      </c>
      <c r="C51" s="14" t="s">
        <v>51</v>
      </c>
      <c r="D51" s="40"/>
      <c r="E51" s="40"/>
      <c r="F51" s="40" t="s">
        <v>51</v>
      </c>
      <c r="G51" s="40" t="s">
        <v>51</v>
      </c>
      <c r="H51" s="95" t="s">
        <v>51</v>
      </c>
    </row>
    <row r="52" spans="1:9" ht="6.75" customHeight="1">
      <c r="A52" s="96"/>
    </row>
    <row r="53" spans="1:9" ht="15.75">
      <c r="A53" s="101" t="s">
        <v>459</v>
      </c>
      <c r="B53" s="2"/>
      <c r="C53" s="36"/>
      <c r="D53" s="37"/>
      <c r="E53" s="37"/>
      <c r="F53" s="37"/>
      <c r="G53" s="202" t="s">
        <v>410</v>
      </c>
      <c r="H53" s="202"/>
      <c r="I53" s="1"/>
    </row>
    <row r="54" spans="1:9" ht="25.5" customHeight="1">
      <c r="A54" s="102" t="s">
        <v>411</v>
      </c>
      <c r="B54" s="197" t="s">
        <v>152</v>
      </c>
      <c r="C54" s="197"/>
      <c r="D54" s="197"/>
      <c r="E54" s="197"/>
      <c r="F54" s="197"/>
      <c r="G54" s="203" t="s">
        <v>153</v>
      </c>
      <c r="H54" s="203"/>
      <c r="I54" s="1"/>
    </row>
    <row r="55" spans="1:9">
      <c r="A55" s="96"/>
    </row>
    <row r="56" spans="1:9">
      <c r="A56" s="104"/>
    </row>
    <row r="57" spans="1:9">
      <c r="A57" s="105"/>
    </row>
    <row r="58" spans="1:9">
      <c r="A58" s="104"/>
    </row>
    <row r="59" spans="1:9">
      <c r="A59" s="105"/>
    </row>
    <row r="60" spans="1:9">
      <c r="A60" s="104"/>
    </row>
    <row r="61" spans="1:9">
      <c r="A61" s="105"/>
    </row>
    <row r="62" spans="1:9">
      <c r="A62" s="104"/>
    </row>
    <row r="63" spans="1:9">
      <c r="A63" s="105"/>
    </row>
    <row r="64" spans="1:9">
      <c r="A64" s="104"/>
    </row>
    <row r="65" spans="1:1">
      <c r="A65" s="105"/>
    </row>
    <row r="66" spans="1:1">
      <c r="A66" s="104"/>
    </row>
  </sheetData>
  <mergeCells count="82">
    <mergeCell ref="A19:H19"/>
    <mergeCell ref="C5:D5"/>
    <mergeCell ref="D22:E22"/>
    <mergeCell ref="D8:D9"/>
    <mergeCell ref="C8:C9"/>
    <mergeCell ref="G8:G9"/>
    <mergeCell ref="H22:H23"/>
    <mergeCell ref="H8:H9"/>
    <mergeCell ref="B18:D18"/>
    <mergeCell ref="A22:A23"/>
    <mergeCell ref="B54:F54"/>
    <mergeCell ref="G54:H54"/>
    <mergeCell ref="A20:H20"/>
    <mergeCell ref="H26:H27"/>
    <mergeCell ref="B28:B29"/>
    <mergeCell ref="C28:C29"/>
    <mergeCell ref="F28:F29"/>
    <mergeCell ref="G28:G29"/>
    <mergeCell ref="H28:H29"/>
    <mergeCell ref="B26:B27"/>
    <mergeCell ref="C26:C27"/>
    <mergeCell ref="F26:F27"/>
    <mergeCell ref="H30:H31"/>
    <mergeCell ref="B32:B33"/>
    <mergeCell ref="G26:G27"/>
    <mergeCell ref="H32:H33"/>
    <mergeCell ref="G53:H53"/>
    <mergeCell ref="A3:H3"/>
    <mergeCell ref="E17:F17"/>
    <mergeCell ref="E18:F18"/>
    <mergeCell ref="A5:A6"/>
    <mergeCell ref="B5:B6"/>
    <mergeCell ref="B8:B9"/>
    <mergeCell ref="E8:E9"/>
    <mergeCell ref="F8:F9"/>
    <mergeCell ref="E5:H5"/>
    <mergeCell ref="B22:B23"/>
    <mergeCell ref="C22:C23"/>
    <mergeCell ref="F22:G22"/>
    <mergeCell ref="C32:C33"/>
    <mergeCell ref="F32:F33"/>
    <mergeCell ref="G32:G33"/>
    <mergeCell ref="B30:B31"/>
    <mergeCell ref="C30:C31"/>
    <mergeCell ref="F30:F31"/>
    <mergeCell ref="G30:G31"/>
    <mergeCell ref="H34:H35"/>
    <mergeCell ref="B37:B38"/>
    <mergeCell ref="C37:C38"/>
    <mergeCell ref="F37:F38"/>
    <mergeCell ref="G37:G38"/>
    <mergeCell ref="H37:H38"/>
    <mergeCell ref="B34:B35"/>
    <mergeCell ref="C34:C35"/>
    <mergeCell ref="F34:F35"/>
    <mergeCell ref="G34:G35"/>
    <mergeCell ref="H39:H40"/>
    <mergeCell ref="B41:B42"/>
    <mergeCell ref="C41:C42"/>
    <mergeCell ref="F41:F42"/>
    <mergeCell ref="G41:G42"/>
    <mergeCell ref="H41:H42"/>
    <mergeCell ref="B39:B40"/>
    <mergeCell ref="C39:C40"/>
    <mergeCell ref="F39:F40"/>
    <mergeCell ref="G39:G40"/>
    <mergeCell ref="A1:H1"/>
    <mergeCell ref="H48:H49"/>
    <mergeCell ref="B48:B49"/>
    <mergeCell ref="C48:C49"/>
    <mergeCell ref="F48:F49"/>
    <mergeCell ref="G48:G49"/>
    <mergeCell ref="H44:H45"/>
    <mergeCell ref="B46:B47"/>
    <mergeCell ref="C46:C47"/>
    <mergeCell ref="F46:F47"/>
    <mergeCell ref="G46:G47"/>
    <mergeCell ref="H46:H47"/>
    <mergeCell ref="B44:B45"/>
    <mergeCell ref="C44:C45"/>
    <mergeCell ref="F44:F45"/>
    <mergeCell ref="G44:G45"/>
  </mergeCells>
  <phoneticPr fontId="23" type="noConversion"/>
  <pageMargins left="0.31496062992125984" right="0.31496062992125984" top="0.74803149606299213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2"/>
  <sheetViews>
    <sheetView zoomScale="120" zoomScaleNormal="120" workbookViewId="0">
      <selection activeCell="I10" sqref="I10"/>
    </sheetView>
  </sheetViews>
  <sheetFormatPr defaultRowHeight="15"/>
  <cols>
    <col min="1" max="1" width="57.5703125" customWidth="1"/>
    <col min="2" max="2" width="13.5703125" style="1" customWidth="1"/>
    <col min="3" max="4" width="13.5703125" customWidth="1"/>
    <col min="5" max="5" width="13.5703125" style="39" customWidth="1"/>
    <col min="6" max="6" width="13.5703125" customWidth="1"/>
    <col min="11" max="11" width="11.42578125" bestFit="1" customWidth="1"/>
  </cols>
  <sheetData>
    <row r="1" spans="1:6">
      <c r="F1" s="63" t="s">
        <v>441</v>
      </c>
    </row>
    <row r="2" spans="1:6" ht="17.25">
      <c r="A2" s="174" t="s">
        <v>319</v>
      </c>
      <c r="B2" s="174"/>
      <c r="C2" s="174"/>
      <c r="D2" s="174"/>
      <c r="E2" s="174"/>
      <c r="F2" s="174"/>
    </row>
    <row r="3" spans="1:6" ht="17.25">
      <c r="A3" s="174" t="s">
        <v>522</v>
      </c>
      <c r="B3" s="174"/>
      <c r="C3" s="174"/>
      <c r="D3" s="174"/>
      <c r="E3" s="174"/>
      <c r="F3" s="174"/>
    </row>
    <row r="4" spans="1:6" ht="10.5" customHeight="1"/>
    <row r="5" spans="1:6" ht="20.25">
      <c r="A5" s="234" t="s">
        <v>417</v>
      </c>
      <c r="B5" s="234"/>
      <c r="C5" s="234"/>
      <c r="D5" s="234"/>
      <c r="E5" s="234"/>
      <c r="F5" s="234"/>
    </row>
    <row r="6" spans="1:6" s="64" customFormat="1" ht="12">
      <c r="A6" s="235" t="s">
        <v>320</v>
      </c>
      <c r="B6" s="235"/>
      <c r="C6" s="235"/>
      <c r="D6" s="235"/>
      <c r="E6" s="235"/>
      <c r="F6" s="235"/>
    </row>
    <row r="8" spans="1:6" ht="15" customHeight="1">
      <c r="A8" s="236" t="s">
        <v>321</v>
      </c>
      <c r="B8" s="236"/>
      <c r="C8" s="236"/>
      <c r="D8" s="236"/>
      <c r="E8" s="236"/>
      <c r="F8" s="236"/>
    </row>
    <row r="9" spans="1:6" ht="16.5" customHeight="1" thickBot="1">
      <c r="A9" s="31" t="s">
        <v>322</v>
      </c>
      <c r="B9" s="87"/>
      <c r="C9" s="31"/>
      <c r="D9" s="31"/>
      <c r="E9" s="59"/>
      <c r="F9" s="62"/>
    </row>
    <row r="10" spans="1:6" s="64" customFormat="1" ht="48.75" customHeight="1" thickBot="1">
      <c r="A10" s="107" t="s">
        <v>4</v>
      </c>
      <c r="B10" s="108" t="s">
        <v>445</v>
      </c>
      <c r="C10" s="109" t="s">
        <v>323</v>
      </c>
      <c r="D10" s="109" t="s">
        <v>324</v>
      </c>
      <c r="E10" s="110" t="s">
        <v>325</v>
      </c>
      <c r="F10" s="110" t="s">
        <v>326</v>
      </c>
    </row>
    <row r="11" spans="1:6" ht="15.75" thickBot="1">
      <c r="A11" s="15">
        <v>1</v>
      </c>
      <c r="B11" s="14">
        <v>2</v>
      </c>
      <c r="C11" s="14">
        <v>3</v>
      </c>
      <c r="D11" s="14">
        <v>4</v>
      </c>
      <c r="E11" s="156">
        <v>5</v>
      </c>
      <c r="F11" s="156">
        <v>6</v>
      </c>
    </row>
    <row r="12" spans="1:6" ht="42" customHeight="1" thickBot="1">
      <c r="A12" s="16" t="s">
        <v>327</v>
      </c>
      <c r="B12" s="21">
        <v>6</v>
      </c>
      <c r="C12" s="21">
        <v>7.25</v>
      </c>
      <c r="D12" s="21">
        <v>6.25</v>
      </c>
      <c r="E12" s="146">
        <f>D12-C12</f>
        <v>-1</v>
      </c>
      <c r="F12" s="40">
        <f>D12/C12*100</f>
        <v>86.206896551724128</v>
      </c>
    </row>
    <row r="13" spans="1:6" ht="15.95" customHeight="1" thickBot="1">
      <c r="A13" s="18" t="s">
        <v>142</v>
      </c>
      <c r="B13" s="14"/>
      <c r="C13" s="14" t="s">
        <v>51</v>
      </c>
      <c r="D13" s="14" t="s">
        <v>51</v>
      </c>
      <c r="E13" s="40" t="s">
        <v>14</v>
      </c>
      <c r="F13" s="40" t="s">
        <v>14</v>
      </c>
    </row>
    <row r="14" spans="1:6" ht="15.95" customHeight="1" thickBot="1">
      <c r="A14" s="18" t="s">
        <v>143</v>
      </c>
      <c r="B14" s="14"/>
      <c r="C14" s="14" t="s">
        <v>51</v>
      </c>
      <c r="D14" s="14" t="s">
        <v>51</v>
      </c>
      <c r="E14" s="40" t="s">
        <v>14</v>
      </c>
      <c r="F14" s="40" t="s">
        <v>14</v>
      </c>
    </row>
    <row r="15" spans="1:6" ht="15.95" customHeight="1" thickBot="1">
      <c r="A15" s="18" t="s">
        <v>144</v>
      </c>
      <c r="B15" s="14">
        <v>1</v>
      </c>
      <c r="C15" s="14">
        <v>1</v>
      </c>
      <c r="D15" s="14">
        <v>1</v>
      </c>
      <c r="E15" s="40">
        <f>D15-C15</f>
        <v>0</v>
      </c>
      <c r="F15" s="40">
        <f>D15/C15*100</f>
        <v>100</v>
      </c>
    </row>
    <row r="16" spans="1:6" ht="15.95" customHeight="1" thickBot="1">
      <c r="A16" s="18" t="s">
        <v>145</v>
      </c>
      <c r="B16" s="14">
        <v>2</v>
      </c>
      <c r="C16" s="14">
        <v>3</v>
      </c>
      <c r="D16" s="14">
        <v>2</v>
      </c>
      <c r="E16" s="40">
        <f>D16-C16</f>
        <v>-1</v>
      </c>
      <c r="F16" s="40">
        <f>D16/C16*100</f>
        <v>66.666666666666657</v>
      </c>
    </row>
    <row r="17" spans="1:6" ht="15.95" customHeight="1" thickBot="1">
      <c r="A17" s="18" t="s">
        <v>146</v>
      </c>
      <c r="B17" s="14">
        <v>3</v>
      </c>
      <c r="C17" s="14">
        <v>3.25</v>
      </c>
      <c r="D17" s="14">
        <v>3.25</v>
      </c>
      <c r="E17" s="146">
        <f>D17-C17</f>
        <v>0</v>
      </c>
      <c r="F17" s="40">
        <f>D17/C17*100</f>
        <v>100</v>
      </c>
    </row>
    <row r="18" spans="1:6" ht="15.95" customHeight="1" thickBot="1">
      <c r="A18" s="16" t="s">
        <v>328</v>
      </c>
      <c r="B18" s="46">
        <f>SUM(B21:B23)</f>
        <v>150</v>
      </c>
      <c r="C18" s="46">
        <f>SUM(C21:C23)</f>
        <v>220.6</v>
      </c>
      <c r="D18" s="46">
        <f>SUM(D21:D23)</f>
        <v>162.5</v>
      </c>
      <c r="E18" s="40">
        <f>D18-C18</f>
        <v>-58.099999999999994</v>
      </c>
      <c r="F18" s="40">
        <f>D18/C18*100</f>
        <v>73.662737987307352</v>
      </c>
    </row>
    <row r="19" spans="1:6" ht="15.95" customHeight="1" thickBot="1">
      <c r="A19" s="18" t="s">
        <v>142</v>
      </c>
      <c r="B19" s="14" t="s">
        <v>14</v>
      </c>
      <c r="C19" s="40" t="s">
        <v>14</v>
      </c>
      <c r="D19" s="14" t="s">
        <v>14</v>
      </c>
      <c r="E19" s="40" t="s">
        <v>14</v>
      </c>
      <c r="F19" s="40" t="s">
        <v>14</v>
      </c>
    </row>
    <row r="20" spans="1:6" ht="15.95" customHeight="1" thickBot="1">
      <c r="A20" s="18" t="s">
        <v>143</v>
      </c>
      <c r="B20" s="14" t="s">
        <v>14</v>
      </c>
      <c r="C20" s="40" t="s">
        <v>14</v>
      </c>
      <c r="D20" s="14" t="s">
        <v>14</v>
      </c>
      <c r="E20" s="40" t="s">
        <v>14</v>
      </c>
      <c r="F20" s="40" t="s">
        <v>14</v>
      </c>
    </row>
    <row r="21" spans="1:6" ht="15.95" customHeight="1" thickBot="1">
      <c r="A21" s="18" t="s">
        <v>144</v>
      </c>
      <c r="B21" s="14">
        <v>41.4</v>
      </c>
      <c r="C21" s="40">
        <v>54.8</v>
      </c>
      <c r="D21" s="40">
        <v>40.200000000000003</v>
      </c>
      <c r="E21" s="40">
        <f>D21-C21</f>
        <v>-14.599999999999994</v>
      </c>
      <c r="F21" s="40">
        <f>D21/C21*100</f>
        <v>73.357664233576642</v>
      </c>
    </row>
    <row r="22" spans="1:6" ht="15.95" customHeight="1" thickBot="1">
      <c r="A22" s="18" t="s">
        <v>145</v>
      </c>
      <c r="B22" s="14">
        <v>48.5</v>
      </c>
      <c r="C22" s="40">
        <v>93.7</v>
      </c>
      <c r="D22" s="40">
        <v>60.9</v>
      </c>
      <c r="E22" s="40">
        <f>D22-C22</f>
        <v>-32.800000000000004</v>
      </c>
      <c r="F22" s="40">
        <f>D22/C22*100</f>
        <v>64.994663820704375</v>
      </c>
    </row>
    <row r="23" spans="1:6" ht="15.95" customHeight="1" thickBot="1">
      <c r="A23" s="18" t="s">
        <v>146</v>
      </c>
      <c r="B23" s="14">
        <v>60.1</v>
      </c>
      <c r="C23" s="40">
        <v>72.099999999999994</v>
      </c>
      <c r="D23" s="40">
        <v>61.4</v>
      </c>
      <c r="E23" s="40">
        <f>D23-C23</f>
        <v>-10.699999999999996</v>
      </c>
      <c r="F23" s="40">
        <f>D23/C23*100</f>
        <v>85.159500693481277</v>
      </c>
    </row>
    <row r="24" spans="1:6" ht="15.95" customHeight="1" thickBot="1">
      <c r="A24" s="16" t="s">
        <v>329</v>
      </c>
      <c r="B24" s="46">
        <f>SUM(B27:B29)</f>
        <v>150</v>
      </c>
      <c r="C24" s="46">
        <f>SUM(C27:C29)</f>
        <v>220.6</v>
      </c>
      <c r="D24" s="46">
        <f>SUM(D27:D29)</f>
        <v>162.5</v>
      </c>
      <c r="E24" s="40">
        <f>D24-C24</f>
        <v>-58.099999999999994</v>
      </c>
      <c r="F24" s="40">
        <f>D24/C24*100</f>
        <v>73.662737987307352</v>
      </c>
    </row>
    <row r="25" spans="1:6" ht="15.95" customHeight="1" thickBot="1">
      <c r="A25" s="18" t="s">
        <v>142</v>
      </c>
      <c r="B25" s="14" t="s">
        <v>14</v>
      </c>
      <c r="C25" s="40" t="s">
        <v>14</v>
      </c>
      <c r="D25" s="14" t="s">
        <v>14</v>
      </c>
      <c r="E25" s="40" t="s">
        <v>14</v>
      </c>
      <c r="F25" s="40" t="s">
        <v>14</v>
      </c>
    </row>
    <row r="26" spans="1:6" ht="15.95" customHeight="1" thickBot="1">
      <c r="A26" s="18" t="s">
        <v>143</v>
      </c>
      <c r="B26" s="14" t="s">
        <v>14</v>
      </c>
      <c r="C26" s="40" t="s">
        <v>14</v>
      </c>
      <c r="D26" s="14" t="s">
        <v>14</v>
      </c>
      <c r="E26" s="40" t="s">
        <v>14</v>
      </c>
      <c r="F26" s="40" t="s">
        <v>14</v>
      </c>
    </row>
    <row r="27" spans="1:6" ht="15.95" customHeight="1" thickBot="1">
      <c r="A27" s="18" t="s">
        <v>144</v>
      </c>
      <c r="B27" s="14">
        <f>B21</f>
        <v>41.4</v>
      </c>
      <c r="C27" s="40">
        <v>54.8</v>
      </c>
      <c r="D27" s="40">
        <f>D21</f>
        <v>40.200000000000003</v>
      </c>
      <c r="E27" s="40">
        <f>D27-C27</f>
        <v>-14.599999999999994</v>
      </c>
      <c r="F27" s="40">
        <f>D27/C27*100</f>
        <v>73.357664233576642</v>
      </c>
    </row>
    <row r="28" spans="1:6" ht="15.95" customHeight="1" thickBot="1">
      <c r="A28" s="18" t="s">
        <v>145</v>
      </c>
      <c r="B28" s="14">
        <f>B22</f>
        <v>48.5</v>
      </c>
      <c r="C28" s="14">
        <v>93.7</v>
      </c>
      <c r="D28" s="14">
        <f>D22</f>
        <v>60.9</v>
      </c>
      <c r="E28" s="40">
        <f>D28-C28</f>
        <v>-32.800000000000004</v>
      </c>
      <c r="F28" s="40">
        <f>D28/C28*100</f>
        <v>64.994663820704375</v>
      </c>
    </row>
    <row r="29" spans="1:6" ht="15.95" customHeight="1" thickBot="1">
      <c r="A29" s="18" t="s">
        <v>146</v>
      </c>
      <c r="B29" s="14">
        <f>B23</f>
        <v>60.1</v>
      </c>
      <c r="C29" s="14">
        <v>72.099999999999994</v>
      </c>
      <c r="D29" s="14">
        <f>D23</f>
        <v>61.4</v>
      </c>
      <c r="E29" s="40">
        <f>D29-C29</f>
        <v>-10.699999999999996</v>
      </c>
      <c r="F29" s="40">
        <f>D29/C29*100</f>
        <v>85.159500693481277</v>
      </c>
    </row>
    <row r="30" spans="1:6" ht="30.75" customHeight="1" thickBot="1">
      <c r="A30" s="16" t="s">
        <v>330</v>
      </c>
      <c r="B30" s="46">
        <f>(B38*B17+B16*B37+B33)/B12</f>
        <v>8332.9</v>
      </c>
      <c r="C30" s="145">
        <f>(C38*C17+C16*C37+C33)/C12</f>
        <v>10146.137931034482</v>
      </c>
      <c r="D30" s="46">
        <f>(D38*D17+D16*D37+D33)/D12</f>
        <v>8664.4824000000008</v>
      </c>
      <c r="E30" s="40">
        <f>D30-C30</f>
        <v>-1481.6555310344811</v>
      </c>
      <c r="F30" s="40">
        <f>D30/C30*100</f>
        <v>85.396852072132106</v>
      </c>
    </row>
    <row r="31" spans="1:6" ht="15.95" customHeight="1" thickBot="1">
      <c r="A31" s="18" t="s">
        <v>148</v>
      </c>
      <c r="B31" s="14" t="str">
        <f>C31</f>
        <v>-</v>
      </c>
      <c r="C31" s="89" t="s">
        <v>14</v>
      </c>
      <c r="D31" s="89" t="s">
        <v>14</v>
      </c>
      <c r="E31" s="40" t="s">
        <v>14</v>
      </c>
      <c r="F31" s="40" t="s">
        <v>14</v>
      </c>
    </row>
    <row r="32" spans="1:6" ht="15.95" customHeight="1" thickBot="1">
      <c r="A32" s="18" t="s">
        <v>149</v>
      </c>
      <c r="B32" s="14" t="str">
        <f>C32</f>
        <v>-</v>
      </c>
      <c r="C32" s="89" t="s">
        <v>14</v>
      </c>
      <c r="D32" s="89" t="s">
        <v>14</v>
      </c>
      <c r="E32" s="40" t="s">
        <v>14</v>
      </c>
      <c r="F32" s="40" t="s">
        <v>14</v>
      </c>
    </row>
    <row r="33" spans="1:6" ht="15.95" customHeight="1" thickBot="1">
      <c r="A33" s="18" t="s">
        <v>331</v>
      </c>
      <c r="B33" s="42">
        <v>13795.9</v>
      </c>
      <c r="C33" s="42">
        <v>16925</v>
      </c>
      <c r="D33" s="42">
        <v>13400.29</v>
      </c>
      <c r="E33" s="40">
        <f t="shared" ref="E33:E38" si="0">D33-C33</f>
        <v>-3524.7099999999991</v>
      </c>
      <c r="F33" s="40">
        <f>D33/C33*100</f>
        <v>79.174534711964554</v>
      </c>
    </row>
    <row r="34" spans="1:6" ht="15.95" customHeight="1" thickBot="1">
      <c r="A34" s="30" t="s">
        <v>332</v>
      </c>
      <c r="B34" s="40">
        <v>12294</v>
      </c>
      <c r="C34" s="40">
        <v>13453</v>
      </c>
      <c r="D34" s="40">
        <v>12108</v>
      </c>
      <c r="E34" s="40">
        <f t="shared" si="0"/>
        <v>-1345</v>
      </c>
      <c r="F34" s="40">
        <f>D34/C34*100</f>
        <v>90.002229985876752</v>
      </c>
    </row>
    <row r="35" spans="1:6" ht="15.95" customHeight="1" thickBot="1">
      <c r="A35" s="30" t="s">
        <v>333</v>
      </c>
      <c r="B35" s="40">
        <f>B33-B34</f>
        <v>1501.8999999999996</v>
      </c>
      <c r="C35" s="40">
        <f>C33-C34</f>
        <v>3472</v>
      </c>
      <c r="D35" s="40">
        <f>D33-D34</f>
        <v>1292.2900000000009</v>
      </c>
      <c r="E35" s="40">
        <f t="shared" si="0"/>
        <v>-2179.7099999999991</v>
      </c>
      <c r="F35" s="40">
        <f>D35/C35*100</f>
        <v>37.220334101382512</v>
      </c>
    </row>
    <row r="36" spans="1:6" ht="15.95" customHeight="1" thickBot="1">
      <c r="A36" s="30" t="s">
        <v>334</v>
      </c>
      <c r="B36" s="40">
        <v>0</v>
      </c>
      <c r="C36" s="40">
        <v>0</v>
      </c>
      <c r="D36" s="40">
        <v>0</v>
      </c>
      <c r="E36" s="40">
        <f t="shared" si="0"/>
        <v>0</v>
      </c>
      <c r="F36" s="40">
        <v>0</v>
      </c>
    </row>
    <row r="37" spans="1:6" ht="15.95" customHeight="1" thickBot="1">
      <c r="A37" s="18" t="s">
        <v>150</v>
      </c>
      <c r="B37" s="42">
        <v>8086.6</v>
      </c>
      <c r="C37" s="42">
        <v>10556</v>
      </c>
      <c r="D37" s="42">
        <v>10149.1</v>
      </c>
      <c r="E37" s="40">
        <f t="shared" si="0"/>
        <v>-406.89999999999964</v>
      </c>
      <c r="F37" s="40">
        <f>D37/C37*100</f>
        <v>96.145320197044342</v>
      </c>
    </row>
    <row r="38" spans="1:6" ht="15.95" customHeight="1" thickBot="1">
      <c r="A38" s="18" t="s">
        <v>151</v>
      </c>
      <c r="B38" s="42">
        <v>6676.1</v>
      </c>
      <c r="C38" s="42">
        <v>7682</v>
      </c>
      <c r="D38" s="42">
        <v>6293.7</v>
      </c>
      <c r="E38" s="40">
        <f t="shared" si="0"/>
        <v>-1388.3000000000002</v>
      </c>
      <c r="F38" s="40">
        <f>D38/C38*100</f>
        <v>81.927883363707366</v>
      </c>
    </row>
    <row r="39" spans="1:6" ht="14.1" customHeight="1">
      <c r="A39" s="38" t="s">
        <v>335</v>
      </c>
      <c r="B39" s="88"/>
      <c r="C39" s="38"/>
      <c r="D39" s="38"/>
      <c r="E39" s="120"/>
      <c r="F39" s="62"/>
    </row>
    <row r="40" spans="1:6" ht="28.5" customHeight="1">
      <c r="A40" s="252" t="s">
        <v>336</v>
      </c>
      <c r="B40" s="252"/>
      <c r="C40" s="252"/>
      <c r="D40" s="252"/>
      <c r="E40" s="252"/>
      <c r="F40" s="252"/>
    </row>
    <row r="41" spans="1:6" ht="14.1" customHeight="1">
      <c r="A41" s="253"/>
      <c r="B41" s="253"/>
      <c r="C41" s="253"/>
      <c r="D41" s="253"/>
      <c r="E41" s="253"/>
      <c r="F41" s="253"/>
    </row>
    <row r="42" spans="1:6" ht="14.1" customHeight="1">
      <c r="A42" s="254" t="s">
        <v>337</v>
      </c>
      <c r="B42" s="254"/>
      <c r="C42" s="254"/>
      <c r="D42" s="254"/>
      <c r="E42" s="254"/>
      <c r="F42" s="254"/>
    </row>
    <row r="43" spans="1:6" ht="14.1" customHeight="1" thickBot="1"/>
    <row r="44" spans="1:6" ht="14.1" customHeight="1" thickBot="1">
      <c r="A44" s="81" t="s">
        <v>338</v>
      </c>
      <c r="B44" s="237" t="s">
        <v>339</v>
      </c>
      <c r="C44" s="238"/>
      <c r="D44" s="239"/>
      <c r="E44" s="237" t="s">
        <v>340</v>
      </c>
      <c r="F44" s="247"/>
    </row>
    <row r="45" spans="1:6" ht="14.1" customHeight="1" thickBot="1">
      <c r="A45" s="111">
        <v>1</v>
      </c>
      <c r="B45" s="237">
        <v>2</v>
      </c>
      <c r="C45" s="238"/>
      <c r="D45" s="239"/>
      <c r="E45" s="237">
        <v>3</v>
      </c>
      <c r="F45" s="247"/>
    </row>
    <row r="46" spans="1:6" ht="14.1" customHeight="1" thickBot="1">
      <c r="A46" s="111" t="s">
        <v>51</v>
      </c>
      <c r="B46" s="240" t="s">
        <v>51</v>
      </c>
      <c r="C46" s="241"/>
      <c r="D46" s="242"/>
      <c r="E46" s="248" t="s">
        <v>51</v>
      </c>
      <c r="F46" s="249"/>
    </row>
    <row r="47" spans="1:6" ht="14.1" customHeight="1" thickBot="1">
      <c r="A47" s="111" t="s">
        <v>51</v>
      </c>
      <c r="B47" s="243" t="s">
        <v>51</v>
      </c>
      <c r="C47" s="244"/>
      <c r="D47" s="245"/>
      <c r="E47" s="250" t="s">
        <v>51</v>
      </c>
      <c r="F47" s="251"/>
    </row>
    <row r="48" spans="1:6" ht="14.1" customHeight="1" thickBot="1">
      <c r="A48" s="111" t="s">
        <v>51</v>
      </c>
      <c r="B48" s="237" t="s">
        <v>51</v>
      </c>
      <c r="C48" s="238"/>
      <c r="D48" s="239"/>
      <c r="E48" s="237" t="s">
        <v>51</v>
      </c>
      <c r="F48" s="247"/>
    </row>
    <row r="49" spans="1:6" ht="14.1" customHeight="1" thickBot="1">
      <c r="A49" s="111" t="s">
        <v>51</v>
      </c>
      <c r="B49" s="231" t="s">
        <v>51</v>
      </c>
      <c r="C49" s="232"/>
      <c r="D49" s="233"/>
      <c r="E49" s="231" t="s">
        <v>51</v>
      </c>
      <c r="F49" s="246"/>
    </row>
    <row r="50" spans="1:6" ht="14.1" customHeight="1">
      <c r="A50" s="87"/>
      <c r="B50" s="87"/>
      <c r="C50" s="87"/>
      <c r="D50" s="87"/>
      <c r="E50" s="121"/>
      <c r="F50" s="87"/>
    </row>
    <row r="51" spans="1:6" ht="14.1" customHeight="1"/>
    <row r="52" spans="1:6" ht="14.1" customHeight="1">
      <c r="A52" s="11"/>
    </row>
    <row r="53" spans="1:6" ht="14.1" customHeight="1"/>
    <row r="54" spans="1:6" ht="14.1" customHeight="1">
      <c r="A54" s="11"/>
    </row>
    <row r="55" spans="1:6" ht="14.1" customHeight="1"/>
    <row r="56" spans="1:6" ht="14.1" customHeight="1"/>
    <row r="57" spans="1:6" ht="14.1" customHeight="1"/>
    <row r="58" spans="1:6" ht="14.1" customHeight="1"/>
    <row r="59" spans="1:6" ht="14.1" customHeight="1"/>
    <row r="60" spans="1:6" ht="14.1" customHeight="1"/>
    <row r="61" spans="1:6" ht="14.1" customHeight="1"/>
    <row r="62" spans="1:6" ht="14.1" customHeight="1"/>
  </sheetData>
  <mergeCells count="20">
    <mergeCell ref="A40:F40"/>
    <mergeCell ref="A41:F41"/>
    <mergeCell ref="A42:F42"/>
    <mergeCell ref="B44:D44"/>
    <mergeCell ref="E49:F49"/>
    <mergeCell ref="E44:F44"/>
    <mergeCell ref="E45:F45"/>
    <mergeCell ref="E46:F46"/>
    <mergeCell ref="E47:F47"/>
    <mergeCell ref="E48:F48"/>
    <mergeCell ref="B49:D49"/>
    <mergeCell ref="A2:F2"/>
    <mergeCell ref="A3:F3"/>
    <mergeCell ref="A5:F5"/>
    <mergeCell ref="A6:F6"/>
    <mergeCell ref="A8:F8"/>
    <mergeCell ref="B45:D45"/>
    <mergeCell ref="B46:D46"/>
    <mergeCell ref="B47:D47"/>
    <mergeCell ref="B48:D48"/>
  </mergeCells>
  <phoneticPr fontId="23" type="noConversion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98"/>
  <sheetViews>
    <sheetView topLeftCell="A77" workbookViewId="0">
      <selection activeCell="C88" sqref="C88"/>
    </sheetView>
  </sheetViews>
  <sheetFormatPr defaultRowHeight="15"/>
  <cols>
    <col min="1" max="1" width="20" customWidth="1"/>
    <col min="2" max="2" width="12.42578125" customWidth="1"/>
    <col min="3" max="3" width="9.5703125" customWidth="1"/>
    <col min="4" max="4" width="9.42578125" customWidth="1"/>
    <col min="5" max="5" width="12.140625" customWidth="1"/>
    <col min="6" max="6" width="8.85546875" customWidth="1"/>
    <col min="7" max="7" width="8.7109375" customWidth="1"/>
    <col min="8" max="8" width="10.7109375" customWidth="1"/>
    <col min="9" max="9" width="9.42578125" customWidth="1"/>
    <col min="10" max="10" width="8.85546875" customWidth="1"/>
    <col min="11" max="11" width="11" customWidth="1"/>
    <col min="12" max="12" width="10.140625" customWidth="1"/>
    <col min="14" max="22" width="6.28515625" customWidth="1"/>
  </cols>
  <sheetData>
    <row r="1" spans="1:13" ht="14.1" customHeight="1">
      <c r="A1" s="236" t="s">
        <v>341</v>
      </c>
      <c r="B1" s="236"/>
      <c r="C1" s="236"/>
      <c r="D1" s="236"/>
      <c r="E1" s="236"/>
      <c r="F1" s="236"/>
      <c r="G1" s="236"/>
    </row>
    <row r="2" spans="1:13" ht="14.1" customHeight="1">
      <c r="B2" s="1"/>
      <c r="E2" s="39"/>
    </row>
    <row r="3" spans="1:13" ht="14.1" customHeight="1" thickBot="1">
      <c r="B3" s="1"/>
      <c r="E3" s="39"/>
    </row>
    <row r="4" spans="1:13" ht="14.1" customHeight="1" thickBot="1">
      <c r="A4" s="200" t="s">
        <v>342</v>
      </c>
      <c r="B4" s="194" t="s">
        <v>343</v>
      </c>
      <c r="C4" s="204"/>
      <c r="D4" s="195"/>
      <c r="E4" s="194" t="s">
        <v>344</v>
      </c>
      <c r="F4" s="204"/>
      <c r="G4" s="195"/>
      <c r="H4" s="194" t="s">
        <v>345</v>
      </c>
      <c r="I4" s="204"/>
      <c r="J4" s="195"/>
      <c r="K4" s="194" t="s">
        <v>346</v>
      </c>
      <c r="L4" s="204"/>
      <c r="M4" s="195"/>
    </row>
    <row r="5" spans="1:13" s="69" customFormat="1" ht="102.75" customHeight="1" thickBot="1">
      <c r="A5" s="201"/>
      <c r="B5" s="67" t="s">
        <v>347</v>
      </c>
      <c r="C5" s="67" t="s">
        <v>348</v>
      </c>
      <c r="D5" s="67" t="s">
        <v>349</v>
      </c>
      <c r="E5" s="68" t="s">
        <v>347</v>
      </c>
      <c r="F5" s="67" t="s">
        <v>348</v>
      </c>
      <c r="G5" s="67" t="s">
        <v>349</v>
      </c>
      <c r="H5" s="67" t="s">
        <v>347</v>
      </c>
      <c r="I5" s="67" t="s">
        <v>348</v>
      </c>
      <c r="J5" s="67" t="s">
        <v>349</v>
      </c>
      <c r="K5" s="67" t="s">
        <v>350</v>
      </c>
      <c r="L5" s="67" t="s">
        <v>351</v>
      </c>
      <c r="M5" s="67" t="s">
        <v>352</v>
      </c>
    </row>
    <row r="6" spans="1:13" ht="14.1" customHeight="1" thickBot="1">
      <c r="A6" s="15">
        <v>1</v>
      </c>
      <c r="B6" s="14">
        <v>2</v>
      </c>
      <c r="C6" s="14">
        <v>3</v>
      </c>
      <c r="D6" s="14">
        <v>4</v>
      </c>
      <c r="E6" s="40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ht="14.1" customHeight="1" thickBot="1">
      <c r="A7" s="15" t="s">
        <v>512</v>
      </c>
      <c r="B7" s="14">
        <f ca="1">Лист5!E9</f>
        <v>296</v>
      </c>
      <c r="C7" s="14" t="s">
        <v>514</v>
      </c>
      <c r="D7" s="14">
        <v>4000</v>
      </c>
      <c r="E7" s="40">
        <f ca="1">Лист2!F13</f>
        <v>336.9</v>
      </c>
      <c r="F7" s="14" t="s">
        <v>513</v>
      </c>
      <c r="G7" s="14">
        <v>4000</v>
      </c>
      <c r="H7" s="42">
        <f>E7-B7</f>
        <v>40.899999999999977</v>
      </c>
      <c r="I7" s="19">
        <v>7</v>
      </c>
      <c r="J7" s="19">
        <v>0</v>
      </c>
      <c r="K7" s="43">
        <f>E7/B7*100</f>
        <v>113.81756756756755</v>
      </c>
      <c r="L7" s="43">
        <f>85/74*100</f>
        <v>114.86486486486487</v>
      </c>
      <c r="M7" s="20">
        <v>100</v>
      </c>
    </row>
    <row r="8" spans="1:13" ht="14.1" customHeight="1" thickBot="1">
      <c r="A8" s="15" t="s">
        <v>51</v>
      </c>
      <c r="B8" s="14" t="s">
        <v>51</v>
      </c>
      <c r="C8" s="14" t="s">
        <v>51</v>
      </c>
      <c r="D8" s="14" t="s">
        <v>51</v>
      </c>
      <c r="E8" s="40" t="s">
        <v>51</v>
      </c>
      <c r="F8" s="14" t="s">
        <v>51</v>
      </c>
      <c r="G8" s="14" t="s">
        <v>51</v>
      </c>
      <c r="H8" s="19" t="s">
        <v>14</v>
      </c>
      <c r="I8" s="19" t="s">
        <v>14</v>
      </c>
      <c r="J8" s="19" t="s">
        <v>14</v>
      </c>
      <c r="K8" s="20" t="s">
        <v>14</v>
      </c>
      <c r="L8" s="20" t="s">
        <v>14</v>
      </c>
      <c r="M8" s="20" t="s">
        <v>14</v>
      </c>
    </row>
    <row r="9" spans="1:13" ht="14.1" customHeight="1" thickBot="1">
      <c r="A9" s="18" t="s">
        <v>51</v>
      </c>
      <c r="B9" s="14" t="s">
        <v>51</v>
      </c>
      <c r="C9" s="14" t="s">
        <v>51</v>
      </c>
      <c r="D9" s="14" t="s">
        <v>51</v>
      </c>
      <c r="E9" s="40" t="s">
        <v>51</v>
      </c>
      <c r="F9" s="14" t="s">
        <v>51</v>
      </c>
      <c r="G9" s="14" t="s">
        <v>51</v>
      </c>
      <c r="H9" s="19" t="s">
        <v>14</v>
      </c>
      <c r="I9" s="19" t="s">
        <v>14</v>
      </c>
      <c r="J9" s="19" t="s">
        <v>14</v>
      </c>
      <c r="K9" s="20" t="s">
        <v>14</v>
      </c>
      <c r="L9" s="20" t="s">
        <v>14</v>
      </c>
      <c r="M9" s="20" t="s">
        <v>14</v>
      </c>
    </row>
    <row r="10" spans="1:13" ht="14.1" customHeight="1" thickBot="1">
      <c r="A10" s="18" t="s">
        <v>51</v>
      </c>
      <c r="B10" s="14" t="s">
        <v>51</v>
      </c>
      <c r="C10" s="14" t="s">
        <v>51</v>
      </c>
      <c r="D10" s="14" t="s">
        <v>51</v>
      </c>
      <c r="E10" s="40" t="s">
        <v>51</v>
      </c>
      <c r="F10" s="14" t="s">
        <v>51</v>
      </c>
      <c r="G10" s="14" t="s">
        <v>51</v>
      </c>
      <c r="H10" s="19" t="s">
        <v>14</v>
      </c>
      <c r="I10" s="19" t="s">
        <v>14</v>
      </c>
      <c r="J10" s="19" t="s">
        <v>14</v>
      </c>
      <c r="K10" s="20" t="s">
        <v>14</v>
      </c>
      <c r="L10" s="20" t="s">
        <v>14</v>
      </c>
      <c r="M10" s="20" t="s">
        <v>14</v>
      </c>
    </row>
    <row r="11" spans="1:13" ht="14.1" customHeight="1" thickBot="1">
      <c r="A11" s="16" t="s">
        <v>59</v>
      </c>
      <c r="B11" s="21">
        <f>B7</f>
        <v>296</v>
      </c>
      <c r="C11" s="14" t="s">
        <v>51</v>
      </c>
      <c r="D11" s="14" t="s">
        <v>51</v>
      </c>
      <c r="E11" s="46">
        <f>E7</f>
        <v>336.9</v>
      </c>
      <c r="F11" s="14" t="s">
        <v>51</v>
      </c>
      <c r="G11" s="14" t="s">
        <v>51</v>
      </c>
      <c r="H11" s="42">
        <f>H7</f>
        <v>40.899999999999977</v>
      </c>
      <c r="I11" s="14" t="s">
        <v>51</v>
      </c>
      <c r="J11" s="14" t="s">
        <v>51</v>
      </c>
      <c r="K11" s="43">
        <f>K7</f>
        <v>113.81756756756755</v>
      </c>
      <c r="L11" s="14" t="s">
        <v>51</v>
      </c>
      <c r="M11" s="14" t="s">
        <v>51</v>
      </c>
    </row>
    <row r="12" spans="1:13" ht="14.1" customHeight="1">
      <c r="B12" s="1"/>
      <c r="E12" s="39"/>
    </row>
    <row r="13" spans="1:13" ht="14.1" customHeight="1">
      <c r="A13" s="236" t="s">
        <v>353</v>
      </c>
      <c r="B13" s="236"/>
      <c r="C13" s="236"/>
      <c r="D13" s="236"/>
      <c r="E13" s="236"/>
      <c r="F13" s="236"/>
      <c r="G13" s="236"/>
      <c r="H13" s="236"/>
      <c r="I13" s="236"/>
    </row>
    <row r="14" spans="1:13" ht="14.1" customHeight="1" thickBot="1">
      <c r="B14" s="1"/>
      <c r="E14" s="39"/>
    </row>
    <row r="15" spans="1:13" ht="56.25" customHeight="1" thickBot="1">
      <c r="A15" s="29" t="s">
        <v>354</v>
      </c>
      <c r="B15" s="194" t="s">
        <v>355</v>
      </c>
      <c r="C15" s="195"/>
      <c r="D15" s="194" t="s">
        <v>356</v>
      </c>
      <c r="E15" s="195"/>
      <c r="F15" s="194" t="s">
        <v>357</v>
      </c>
      <c r="G15" s="195"/>
      <c r="H15" s="272" t="s">
        <v>358</v>
      </c>
      <c r="I15" s="273"/>
      <c r="J15" s="194" t="s">
        <v>359</v>
      </c>
      <c r="K15" s="195"/>
      <c r="L15" s="194" t="s">
        <v>360</v>
      </c>
      <c r="M15" s="195"/>
    </row>
    <row r="16" spans="1:13" ht="14.1" customHeight="1" thickBot="1">
      <c r="A16" s="15">
        <v>1</v>
      </c>
      <c r="B16" s="194">
        <v>2</v>
      </c>
      <c r="C16" s="195"/>
      <c r="D16" s="194">
        <v>3</v>
      </c>
      <c r="E16" s="195"/>
      <c r="F16" s="194">
        <v>4</v>
      </c>
      <c r="G16" s="195"/>
      <c r="H16" s="274">
        <v>5</v>
      </c>
      <c r="I16" s="275"/>
      <c r="J16" s="194">
        <v>6</v>
      </c>
      <c r="K16" s="195"/>
      <c r="L16" s="194">
        <v>7</v>
      </c>
      <c r="M16" s="195"/>
    </row>
    <row r="17" spans="1:13" ht="14.1" customHeight="1" thickBot="1">
      <c r="A17" s="18" t="s">
        <v>51</v>
      </c>
      <c r="B17" s="194" t="s">
        <v>51</v>
      </c>
      <c r="C17" s="195"/>
      <c r="D17" s="194" t="s">
        <v>51</v>
      </c>
      <c r="E17" s="195"/>
      <c r="F17" s="194" t="s">
        <v>51</v>
      </c>
      <c r="G17" s="195"/>
      <c r="H17" s="272" t="s">
        <v>51</v>
      </c>
      <c r="I17" s="273"/>
      <c r="J17" s="194" t="s">
        <v>51</v>
      </c>
      <c r="K17" s="195"/>
      <c r="L17" s="194" t="s">
        <v>51</v>
      </c>
      <c r="M17" s="195"/>
    </row>
    <row r="18" spans="1:13" ht="14.1" customHeight="1" thickBot="1">
      <c r="A18" s="18" t="s">
        <v>51</v>
      </c>
      <c r="B18" s="194" t="s">
        <v>51</v>
      </c>
      <c r="C18" s="195"/>
      <c r="D18" s="194" t="s">
        <v>51</v>
      </c>
      <c r="E18" s="195"/>
      <c r="F18" s="194" t="s">
        <v>51</v>
      </c>
      <c r="G18" s="195"/>
      <c r="H18" s="272" t="s">
        <v>51</v>
      </c>
      <c r="I18" s="273"/>
      <c r="J18" s="194" t="s">
        <v>51</v>
      </c>
      <c r="K18" s="195"/>
      <c r="L18" s="194" t="s">
        <v>51</v>
      </c>
      <c r="M18" s="195"/>
    </row>
    <row r="19" spans="1:13" ht="14.1" customHeight="1" thickBot="1">
      <c r="A19" s="18" t="s">
        <v>51</v>
      </c>
      <c r="B19" s="194" t="s">
        <v>51</v>
      </c>
      <c r="C19" s="195"/>
      <c r="D19" s="194" t="s">
        <v>51</v>
      </c>
      <c r="E19" s="195"/>
      <c r="F19" s="194" t="s">
        <v>51</v>
      </c>
      <c r="G19" s="195"/>
      <c r="H19" s="272" t="s">
        <v>51</v>
      </c>
      <c r="I19" s="273"/>
      <c r="J19" s="194" t="s">
        <v>51</v>
      </c>
      <c r="K19" s="195"/>
      <c r="L19" s="194" t="s">
        <v>51</v>
      </c>
      <c r="M19" s="195"/>
    </row>
    <row r="20" spans="1:13" ht="14.1" customHeight="1" thickBot="1">
      <c r="A20" s="18" t="s">
        <v>51</v>
      </c>
      <c r="B20" s="194" t="s">
        <v>51</v>
      </c>
      <c r="C20" s="195"/>
      <c r="D20" s="194" t="s">
        <v>51</v>
      </c>
      <c r="E20" s="195"/>
      <c r="F20" s="194" t="s">
        <v>51</v>
      </c>
      <c r="G20" s="195"/>
      <c r="H20" s="272" t="s">
        <v>51</v>
      </c>
      <c r="I20" s="273"/>
      <c r="J20" s="194" t="s">
        <v>51</v>
      </c>
      <c r="K20" s="195"/>
      <c r="L20" s="194" t="s">
        <v>51</v>
      </c>
      <c r="M20" s="195"/>
    </row>
    <row r="21" spans="1:13" ht="14.1" customHeight="1" thickBot="1">
      <c r="A21" s="16" t="s">
        <v>59</v>
      </c>
      <c r="B21" s="191" t="s">
        <v>361</v>
      </c>
      <c r="C21" s="193"/>
      <c r="D21" s="194" t="s">
        <v>446</v>
      </c>
      <c r="E21" s="195"/>
      <c r="F21" s="194" t="s">
        <v>446</v>
      </c>
      <c r="G21" s="195"/>
      <c r="H21" s="272" t="s">
        <v>51</v>
      </c>
      <c r="I21" s="273"/>
      <c r="J21" s="263" t="s">
        <v>286</v>
      </c>
      <c r="K21" s="265"/>
      <c r="L21" s="263" t="s">
        <v>51</v>
      </c>
      <c r="M21" s="265"/>
    </row>
    <row r="22" spans="1:13" ht="14.1" customHeight="1">
      <c r="B22" s="1"/>
      <c r="E22" s="39"/>
    </row>
    <row r="23" spans="1:13" ht="14.1" customHeight="1">
      <c r="A23" s="236" t="s">
        <v>362</v>
      </c>
      <c r="B23" s="236"/>
      <c r="C23" s="236"/>
      <c r="D23" s="236"/>
      <c r="E23" s="236"/>
    </row>
    <row r="24" spans="1:13" ht="14.1" customHeight="1" thickBot="1">
      <c r="B24" s="1"/>
      <c r="E24" s="39"/>
    </row>
    <row r="25" spans="1:13" ht="14.1" customHeight="1" thickBot="1">
      <c r="A25" s="200" t="s">
        <v>363</v>
      </c>
      <c r="B25" s="266" t="s">
        <v>364</v>
      </c>
      <c r="C25" s="270"/>
      <c r="D25" s="270"/>
      <c r="E25" s="267"/>
      <c r="F25" s="194" t="s">
        <v>365</v>
      </c>
      <c r="G25" s="195"/>
      <c r="H25" s="194" t="s">
        <v>366</v>
      </c>
      <c r="I25" s="195"/>
      <c r="J25" s="266" t="s">
        <v>367</v>
      </c>
      <c r="K25" s="267"/>
    </row>
    <row r="26" spans="1:13" ht="14.1" customHeight="1" thickBot="1">
      <c r="A26" s="201"/>
      <c r="B26" s="268"/>
      <c r="C26" s="271"/>
      <c r="D26" s="271"/>
      <c r="E26" s="269"/>
      <c r="F26" s="14" t="s">
        <v>8</v>
      </c>
      <c r="G26" s="14" t="s">
        <v>9</v>
      </c>
      <c r="H26" s="40" t="s">
        <v>8</v>
      </c>
      <c r="I26" s="14" t="s">
        <v>9</v>
      </c>
      <c r="J26" s="268"/>
      <c r="K26" s="269"/>
    </row>
    <row r="27" spans="1:13" ht="14.1" customHeight="1" thickBot="1">
      <c r="A27" s="15">
        <v>1</v>
      </c>
      <c r="B27" s="194">
        <v>2</v>
      </c>
      <c r="C27" s="204"/>
      <c r="D27" s="204"/>
      <c r="E27" s="195"/>
      <c r="F27" s="14">
        <v>3</v>
      </c>
      <c r="G27" s="14">
        <v>4</v>
      </c>
      <c r="H27" s="156">
        <v>5</v>
      </c>
      <c r="I27" s="14">
        <v>6</v>
      </c>
      <c r="J27" s="194">
        <v>7</v>
      </c>
      <c r="K27" s="195"/>
    </row>
    <row r="28" spans="1:13" ht="14.1" customHeight="1" thickBot="1">
      <c r="A28" s="18" t="s">
        <v>368</v>
      </c>
      <c r="B28" s="194" t="s">
        <v>51</v>
      </c>
      <c r="C28" s="204"/>
      <c r="D28" s="204"/>
      <c r="E28" s="195"/>
      <c r="F28" s="14" t="s">
        <v>51</v>
      </c>
      <c r="G28" s="14" t="s">
        <v>51</v>
      </c>
      <c r="H28" s="40" t="s">
        <v>51</v>
      </c>
      <c r="I28" s="14" t="s">
        <v>51</v>
      </c>
      <c r="J28" s="282" t="s">
        <v>286</v>
      </c>
      <c r="K28" s="283"/>
    </row>
    <row r="29" spans="1:13" ht="14.1" customHeight="1" thickBot="1">
      <c r="A29" s="18" t="s">
        <v>285</v>
      </c>
      <c r="B29" s="194" t="s">
        <v>51</v>
      </c>
      <c r="C29" s="204"/>
      <c r="D29" s="204"/>
      <c r="E29" s="195"/>
      <c r="F29" s="14" t="s">
        <v>51</v>
      </c>
      <c r="G29" s="14" t="s">
        <v>51</v>
      </c>
      <c r="H29" s="40" t="s">
        <v>51</v>
      </c>
      <c r="I29" s="14" t="s">
        <v>51</v>
      </c>
      <c r="J29" s="123" t="s">
        <v>51</v>
      </c>
      <c r="K29" s="124"/>
    </row>
    <row r="30" spans="1:13" ht="14.1" customHeight="1" thickBot="1">
      <c r="A30" s="18" t="s">
        <v>51</v>
      </c>
      <c r="B30" s="194" t="s">
        <v>51</v>
      </c>
      <c r="C30" s="204"/>
      <c r="D30" s="204"/>
      <c r="E30" s="195"/>
      <c r="F30" s="14" t="s">
        <v>51</v>
      </c>
      <c r="G30" s="14" t="s">
        <v>51</v>
      </c>
      <c r="H30" s="40" t="s">
        <v>51</v>
      </c>
      <c r="I30" s="14" t="s">
        <v>51</v>
      </c>
      <c r="J30" s="123" t="s">
        <v>51</v>
      </c>
      <c r="K30" s="124"/>
    </row>
    <row r="31" spans="1:13" ht="14.1" customHeight="1" thickBot="1">
      <c r="A31" s="18" t="s">
        <v>369</v>
      </c>
      <c r="B31" s="194" t="s">
        <v>51</v>
      </c>
      <c r="C31" s="204"/>
      <c r="D31" s="204"/>
      <c r="E31" s="195"/>
      <c r="F31" s="14" t="s">
        <v>51</v>
      </c>
      <c r="G31" s="14" t="s">
        <v>51</v>
      </c>
      <c r="H31" s="40" t="s">
        <v>51</v>
      </c>
      <c r="I31" s="14" t="s">
        <v>51</v>
      </c>
      <c r="J31" s="282" t="s">
        <v>286</v>
      </c>
      <c r="K31" s="283"/>
    </row>
    <row r="32" spans="1:13" ht="14.1" customHeight="1" thickBot="1">
      <c r="A32" s="18" t="s">
        <v>370</v>
      </c>
      <c r="B32" s="194" t="s">
        <v>51</v>
      </c>
      <c r="C32" s="204"/>
      <c r="D32" s="204"/>
      <c r="E32" s="195"/>
      <c r="F32" s="14" t="s">
        <v>51</v>
      </c>
      <c r="G32" s="14" t="s">
        <v>51</v>
      </c>
      <c r="H32" s="40" t="s">
        <v>51</v>
      </c>
      <c r="I32" s="14" t="s">
        <v>51</v>
      </c>
      <c r="J32" s="194" t="s">
        <v>51</v>
      </c>
      <c r="K32" s="195"/>
    </row>
    <row r="33" spans="1:12" ht="14.1" customHeight="1" thickBot="1">
      <c r="A33" s="18" t="s">
        <v>51</v>
      </c>
      <c r="B33" s="194" t="s">
        <v>51</v>
      </c>
      <c r="C33" s="204"/>
      <c r="D33" s="204"/>
      <c r="E33" s="195"/>
      <c r="F33" s="14" t="s">
        <v>51</v>
      </c>
      <c r="G33" s="14" t="s">
        <v>51</v>
      </c>
      <c r="H33" s="40" t="s">
        <v>51</v>
      </c>
      <c r="I33" s="14" t="s">
        <v>51</v>
      </c>
      <c r="J33" s="194" t="s">
        <v>51</v>
      </c>
      <c r="K33" s="195"/>
    </row>
    <row r="34" spans="1:12" ht="14.1" customHeight="1" thickBot="1">
      <c r="A34" s="18" t="s">
        <v>371</v>
      </c>
      <c r="B34" s="194" t="s">
        <v>51</v>
      </c>
      <c r="C34" s="204"/>
      <c r="D34" s="204"/>
      <c r="E34" s="195"/>
      <c r="F34" s="14" t="s">
        <v>51</v>
      </c>
      <c r="G34" s="14" t="s">
        <v>51</v>
      </c>
      <c r="H34" s="40" t="s">
        <v>51</v>
      </c>
      <c r="I34" s="14" t="s">
        <v>51</v>
      </c>
      <c r="J34" s="282" t="s">
        <v>286</v>
      </c>
      <c r="K34" s="283"/>
    </row>
    <row r="35" spans="1:12" ht="14.1" customHeight="1" thickBot="1">
      <c r="A35" s="18" t="s">
        <v>285</v>
      </c>
      <c r="B35" s="194" t="s">
        <v>51</v>
      </c>
      <c r="C35" s="204"/>
      <c r="D35" s="204"/>
      <c r="E35" s="195"/>
      <c r="F35" s="14" t="s">
        <v>51</v>
      </c>
      <c r="G35" s="14" t="s">
        <v>51</v>
      </c>
      <c r="H35" s="40" t="s">
        <v>51</v>
      </c>
      <c r="I35" s="14" t="s">
        <v>51</v>
      </c>
      <c r="J35" s="194" t="s">
        <v>51</v>
      </c>
      <c r="K35" s="195"/>
    </row>
    <row r="36" spans="1:12" ht="14.1" customHeight="1" thickBot="1">
      <c r="A36" s="18" t="s">
        <v>51</v>
      </c>
      <c r="B36" s="194" t="s">
        <v>51</v>
      </c>
      <c r="C36" s="204"/>
      <c r="D36" s="204"/>
      <c r="E36" s="195"/>
      <c r="F36" s="14" t="s">
        <v>51</v>
      </c>
      <c r="G36" s="14" t="s">
        <v>51</v>
      </c>
      <c r="H36" s="40" t="s">
        <v>51</v>
      </c>
      <c r="I36" s="14" t="s">
        <v>51</v>
      </c>
      <c r="J36" s="194" t="s">
        <v>51</v>
      </c>
      <c r="K36" s="195"/>
    </row>
    <row r="37" spans="1:12" ht="14.1" customHeight="1" thickBot="1">
      <c r="A37" s="16" t="s">
        <v>59</v>
      </c>
      <c r="B37" s="263" t="s">
        <v>286</v>
      </c>
      <c r="C37" s="264"/>
      <c r="D37" s="264"/>
      <c r="E37" s="265"/>
      <c r="F37" s="21" t="s">
        <v>286</v>
      </c>
      <c r="G37" s="21" t="s">
        <v>286</v>
      </c>
      <c r="H37" s="46" t="s">
        <v>286</v>
      </c>
      <c r="I37" s="21" t="s">
        <v>286</v>
      </c>
      <c r="J37" s="263" t="s">
        <v>286</v>
      </c>
      <c r="K37" s="265"/>
    </row>
    <row r="38" spans="1:12" ht="14.1" customHeight="1">
      <c r="B38" s="1"/>
      <c r="E38" s="39"/>
    </row>
    <row r="39" spans="1:12" ht="30.75" customHeight="1">
      <c r="A39" s="236" t="s">
        <v>372</v>
      </c>
      <c r="B39" s="236"/>
      <c r="C39" s="236"/>
      <c r="D39" s="236"/>
      <c r="E39" s="236"/>
      <c r="F39" s="236"/>
      <c r="G39" s="236"/>
    </row>
    <row r="40" spans="1:12" ht="14.1" customHeight="1" thickBot="1">
      <c r="B40" s="1"/>
      <c r="E40" s="39"/>
    </row>
    <row r="41" spans="1:12" ht="14.1" customHeight="1" thickBot="1">
      <c r="A41" s="82" t="s">
        <v>373</v>
      </c>
      <c r="B41" s="266" t="s">
        <v>375</v>
      </c>
      <c r="C41" s="267"/>
      <c r="D41" s="200" t="s">
        <v>376</v>
      </c>
      <c r="E41" s="266" t="s">
        <v>377</v>
      </c>
      <c r="F41" s="270"/>
      <c r="G41" s="267"/>
      <c r="H41" s="194" t="s">
        <v>378</v>
      </c>
      <c r="I41" s="204"/>
      <c r="J41" s="195"/>
      <c r="K41" s="13" t="s">
        <v>345</v>
      </c>
      <c r="L41" s="13" t="s">
        <v>346</v>
      </c>
    </row>
    <row r="42" spans="1:12" ht="66.75" customHeight="1" thickBot="1">
      <c r="A42" s="15" t="s">
        <v>374</v>
      </c>
      <c r="B42" s="268"/>
      <c r="C42" s="269"/>
      <c r="D42" s="201"/>
      <c r="E42" s="268"/>
      <c r="F42" s="271"/>
      <c r="G42" s="269"/>
      <c r="H42" s="40" t="s">
        <v>380</v>
      </c>
      <c r="I42" s="14" t="s">
        <v>381</v>
      </c>
      <c r="J42" s="14" t="s">
        <v>382</v>
      </c>
      <c r="K42" s="14" t="s">
        <v>379</v>
      </c>
      <c r="L42" s="14" t="s">
        <v>379</v>
      </c>
    </row>
    <row r="43" spans="1:12" ht="14.1" customHeight="1" thickBot="1">
      <c r="A43" s="15">
        <v>1</v>
      </c>
      <c r="B43" s="194">
        <v>2</v>
      </c>
      <c r="C43" s="195"/>
      <c r="D43" s="14">
        <v>3</v>
      </c>
      <c r="E43" s="194">
        <v>4</v>
      </c>
      <c r="F43" s="204"/>
      <c r="G43" s="195"/>
      <c r="H43" s="156">
        <v>5</v>
      </c>
      <c r="I43" s="14">
        <v>6</v>
      </c>
      <c r="J43" s="14">
        <v>7</v>
      </c>
      <c r="K43" s="14">
        <v>8</v>
      </c>
      <c r="L43" s="14">
        <v>9</v>
      </c>
    </row>
    <row r="44" spans="1:12" ht="14.1" customHeight="1" thickBot="1">
      <c r="A44" s="15" t="s">
        <v>51</v>
      </c>
      <c r="B44" s="194" t="s">
        <v>460</v>
      </c>
      <c r="C44" s="195"/>
      <c r="D44" s="14">
        <v>2019</v>
      </c>
      <c r="E44" s="194" t="s">
        <v>461</v>
      </c>
      <c r="F44" s="204"/>
      <c r="G44" s="195"/>
      <c r="H44" s="40">
        <v>0</v>
      </c>
      <c r="I44" s="128" t="str">
        <f ca="1">Лист3!E22</f>
        <v>(5,0)</v>
      </c>
      <c r="J44" s="128" t="str">
        <f ca="1">Лист3!F22</f>
        <v>(0,6)</v>
      </c>
      <c r="K44" s="128">
        <f>J44-I44</f>
        <v>4.4000000000000004</v>
      </c>
      <c r="L44" s="128">
        <f>J44/I44*100</f>
        <v>12</v>
      </c>
    </row>
    <row r="45" spans="1:12" ht="14.1" customHeight="1" thickBot="1">
      <c r="A45" s="15" t="s">
        <v>51</v>
      </c>
      <c r="B45" s="194" t="s">
        <v>51</v>
      </c>
      <c r="C45" s="195"/>
      <c r="D45" s="14" t="s">
        <v>51</v>
      </c>
      <c r="E45" s="194" t="s">
        <v>51</v>
      </c>
      <c r="F45" s="204"/>
      <c r="G45" s="195"/>
      <c r="H45" s="40" t="s">
        <v>51</v>
      </c>
      <c r="I45" s="14" t="s">
        <v>51</v>
      </c>
      <c r="J45" s="14" t="s">
        <v>51</v>
      </c>
      <c r="K45" s="14" t="s">
        <v>286</v>
      </c>
      <c r="L45" s="14" t="s">
        <v>286</v>
      </c>
    </row>
    <row r="46" spans="1:12" ht="14.1" customHeight="1" thickBot="1">
      <c r="A46" s="15" t="s">
        <v>51</v>
      </c>
      <c r="B46" s="194" t="s">
        <v>51</v>
      </c>
      <c r="C46" s="195"/>
      <c r="D46" s="14" t="s">
        <v>51</v>
      </c>
      <c r="E46" s="194" t="s">
        <v>51</v>
      </c>
      <c r="F46" s="204"/>
      <c r="G46" s="195"/>
      <c r="H46" s="40" t="s">
        <v>51</v>
      </c>
      <c r="I46" s="14" t="s">
        <v>51</v>
      </c>
      <c r="J46" s="14" t="s">
        <v>51</v>
      </c>
      <c r="K46" s="14" t="s">
        <v>286</v>
      </c>
      <c r="L46" s="14" t="s">
        <v>286</v>
      </c>
    </row>
    <row r="47" spans="1:12" ht="14.1" customHeight="1" thickBot="1">
      <c r="A47" s="15" t="s">
        <v>51</v>
      </c>
      <c r="B47" s="194" t="s">
        <v>51</v>
      </c>
      <c r="C47" s="195"/>
      <c r="D47" s="14" t="s">
        <v>51</v>
      </c>
      <c r="E47" s="194" t="s">
        <v>51</v>
      </c>
      <c r="F47" s="204"/>
      <c r="G47" s="195"/>
      <c r="H47" s="40" t="s">
        <v>51</v>
      </c>
      <c r="I47" s="14" t="s">
        <v>51</v>
      </c>
      <c r="J47" s="14" t="s">
        <v>51</v>
      </c>
      <c r="K47" s="14" t="s">
        <v>286</v>
      </c>
      <c r="L47" s="14" t="s">
        <v>286</v>
      </c>
    </row>
    <row r="48" spans="1:12" ht="14.1" customHeight="1" thickBot="1">
      <c r="A48" s="125" t="s">
        <v>59</v>
      </c>
      <c r="B48" s="126"/>
      <c r="C48" s="126"/>
      <c r="D48" s="126"/>
      <c r="E48" s="126"/>
      <c r="F48" s="126"/>
      <c r="G48" s="127"/>
      <c r="H48" s="46" t="s">
        <v>286</v>
      </c>
      <c r="I48" s="21" t="str">
        <f>I44</f>
        <v>(5,0)</v>
      </c>
      <c r="J48" s="21" t="str">
        <f>J44</f>
        <v>(0,6)</v>
      </c>
      <c r="K48" s="21">
        <f>K44</f>
        <v>4.4000000000000004</v>
      </c>
      <c r="L48" s="21">
        <f>L44</f>
        <v>12</v>
      </c>
    </row>
    <row r="49" spans="1:14" ht="14.1" customHeight="1">
      <c r="B49" s="1"/>
      <c r="E49" s="39"/>
    </row>
    <row r="50" spans="1:14" ht="14.1" customHeight="1">
      <c r="A50" s="236" t="s">
        <v>383</v>
      </c>
      <c r="B50" s="236"/>
      <c r="C50" s="236"/>
      <c r="D50" s="236"/>
      <c r="E50" s="236"/>
      <c r="F50" s="236"/>
      <c r="G50" s="236"/>
      <c r="H50" s="236"/>
    </row>
    <row r="51" spans="1:14" ht="14.1" customHeight="1" thickBot="1">
      <c r="B51" s="1"/>
      <c r="E51" s="39"/>
    </row>
    <row r="52" spans="1:14" ht="14.1" customHeight="1" thickBot="1">
      <c r="A52" s="82" t="s">
        <v>373</v>
      </c>
      <c r="B52" s="200" t="s">
        <v>384</v>
      </c>
      <c r="C52" s="266" t="s">
        <v>375</v>
      </c>
      <c r="D52" s="267"/>
      <c r="E52" s="266" t="s">
        <v>377</v>
      </c>
      <c r="F52" s="270"/>
      <c r="G52" s="267"/>
      <c r="H52" s="276" t="s">
        <v>385</v>
      </c>
      <c r="I52" s="194" t="s">
        <v>378</v>
      </c>
      <c r="J52" s="204"/>
      <c r="K52" s="195"/>
      <c r="L52" s="13" t="s">
        <v>345</v>
      </c>
      <c r="M52" s="13" t="s">
        <v>346</v>
      </c>
      <c r="N52" s="86"/>
    </row>
    <row r="53" spans="1:14" ht="14.1" customHeight="1">
      <c r="A53" s="83" t="s">
        <v>374</v>
      </c>
      <c r="B53" s="262"/>
      <c r="C53" s="279"/>
      <c r="D53" s="280"/>
      <c r="E53" s="279"/>
      <c r="F53" s="281"/>
      <c r="G53" s="280"/>
      <c r="H53" s="277"/>
      <c r="I53" s="200" t="s">
        <v>380</v>
      </c>
      <c r="J53" s="200" t="s">
        <v>381</v>
      </c>
      <c r="K53" s="200" t="s">
        <v>382</v>
      </c>
      <c r="L53" s="26" t="s">
        <v>386</v>
      </c>
      <c r="M53" s="26" t="s">
        <v>379</v>
      </c>
      <c r="N53" s="34"/>
    </row>
    <row r="54" spans="1:14" ht="14.1" customHeight="1" thickBot="1">
      <c r="A54" s="5"/>
      <c r="B54" s="201"/>
      <c r="C54" s="268"/>
      <c r="D54" s="269"/>
      <c r="E54" s="268"/>
      <c r="F54" s="271"/>
      <c r="G54" s="269"/>
      <c r="H54" s="278"/>
      <c r="I54" s="201"/>
      <c r="J54" s="201"/>
      <c r="K54" s="201"/>
      <c r="L54" s="14" t="s">
        <v>387</v>
      </c>
      <c r="M54" s="24"/>
      <c r="N54" s="34"/>
    </row>
    <row r="55" spans="1:14" ht="14.1" customHeight="1" thickBot="1">
      <c r="A55" s="15">
        <v>1</v>
      </c>
      <c r="B55" s="14">
        <v>2</v>
      </c>
      <c r="C55" s="194">
        <v>3</v>
      </c>
      <c r="D55" s="195"/>
      <c r="E55" s="194">
        <v>4</v>
      </c>
      <c r="F55" s="204"/>
      <c r="G55" s="195"/>
      <c r="H55" s="156">
        <v>5</v>
      </c>
      <c r="I55" s="14">
        <v>6</v>
      </c>
      <c r="J55" s="14">
        <v>7</v>
      </c>
      <c r="K55" s="14">
        <v>8</v>
      </c>
      <c r="L55" s="14">
        <v>9</v>
      </c>
      <c r="M55" s="14">
        <v>10</v>
      </c>
      <c r="N55" s="86"/>
    </row>
    <row r="56" spans="1:14" ht="14.1" customHeight="1" thickBot="1">
      <c r="A56" s="15" t="s">
        <v>51</v>
      </c>
      <c r="B56" s="14" t="s">
        <v>51</v>
      </c>
      <c r="C56" s="194" t="s">
        <v>51</v>
      </c>
      <c r="D56" s="195"/>
      <c r="E56" s="194" t="s">
        <v>51</v>
      </c>
      <c r="F56" s="204"/>
      <c r="G56" s="195"/>
      <c r="H56" s="40" t="s">
        <v>51</v>
      </c>
      <c r="I56" s="14" t="s">
        <v>51</v>
      </c>
      <c r="J56" s="14" t="s">
        <v>51</v>
      </c>
      <c r="K56" s="14" t="s">
        <v>51</v>
      </c>
      <c r="L56" s="14" t="s">
        <v>286</v>
      </c>
      <c r="M56" s="14" t="s">
        <v>286</v>
      </c>
      <c r="N56" s="86"/>
    </row>
    <row r="57" spans="1:14" ht="14.1" customHeight="1" thickBot="1">
      <c r="A57" s="15" t="s">
        <v>51</v>
      </c>
      <c r="B57" s="14" t="s">
        <v>51</v>
      </c>
      <c r="C57" s="194" t="s">
        <v>51</v>
      </c>
      <c r="D57" s="195"/>
      <c r="E57" s="194" t="s">
        <v>51</v>
      </c>
      <c r="F57" s="204"/>
      <c r="G57" s="195"/>
      <c r="H57" s="40" t="s">
        <v>51</v>
      </c>
      <c r="I57" s="14" t="s">
        <v>51</v>
      </c>
      <c r="J57" s="14" t="s">
        <v>51</v>
      </c>
      <c r="K57" s="14" t="s">
        <v>51</v>
      </c>
      <c r="L57" s="14" t="s">
        <v>286</v>
      </c>
      <c r="M57" s="14" t="s">
        <v>286</v>
      </c>
      <c r="N57" s="86"/>
    </row>
    <row r="58" spans="1:14" ht="14.1" customHeight="1" thickBot="1">
      <c r="A58" s="15" t="s">
        <v>51</v>
      </c>
      <c r="B58" s="14" t="s">
        <v>51</v>
      </c>
      <c r="C58" s="194" t="s">
        <v>51</v>
      </c>
      <c r="D58" s="195"/>
      <c r="E58" s="194" t="s">
        <v>51</v>
      </c>
      <c r="F58" s="204"/>
      <c r="G58" s="195"/>
      <c r="H58" s="40" t="s">
        <v>51</v>
      </c>
      <c r="I58" s="14" t="s">
        <v>51</v>
      </c>
      <c r="J58" s="14" t="s">
        <v>51</v>
      </c>
      <c r="K58" s="14" t="s">
        <v>51</v>
      </c>
      <c r="L58" s="14" t="s">
        <v>286</v>
      </c>
      <c r="M58" s="14" t="s">
        <v>286</v>
      </c>
      <c r="N58" s="86"/>
    </row>
    <row r="59" spans="1:14" ht="14.1" customHeight="1" thickBot="1">
      <c r="A59" s="15" t="s">
        <v>51</v>
      </c>
      <c r="B59" s="14" t="s">
        <v>51</v>
      </c>
      <c r="C59" s="194" t="s">
        <v>51</v>
      </c>
      <c r="D59" s="195"/>
      <c r="E59" s="194" t="s">
        <v>51</v>
      </c>
      <c r="F59" s="204"/>
      <c r="G59" s="195"/>
      <c r="H59" s="40" t="s">
        <v>51</v>
      </c>
      <c r="I59" s="14" t="s">
        <v>51</v>
      </c>
      <c r="J59" s="14" t="s">
        <v>51</v>
      </c>
      <c r="K59" s="14" t="s">
        <v>51</v>
      </c>
      <c r="L59" s="14" t="s">
        <v>286</v>
      </c>
      <c r="M59" s="14" t="s">
        <v>286</v>
      </c>
      <c r="N59" s="86"/>
    </row>
    <row r="60" spans="1:14" ht="14.1" customHeight="1" thickBot="1">
      <c r="A60" s="125" t="s">
        <v>59</v>
      </c>
      <c r="B60" s="126"/>
      <c r="C60" s="126"/>
      <c r="D60" s="126"/>
      <c r="E60" s="126"/>
      <c r="F60" s="126"/>
      <c r="G60" s="126"/>
      <c r="H60" s="127"/>
      <c r="I60" s="21" t="s">
        <v>286</v>
      </c>
      <c r="J60" s="21" t="s">
        <v>286</v>
      </c>
      <c r="K60" s="21" t="s">
        <v>286</v>
      </c>
      <c r="L60" s="14" t="s">
        <v>286</v>
      </c>
      <c r="M60" s="14" t="s">
        <v>286</v>
      </c>
      <c r="N60" s="86"/>
    </row>
    <row r="61" spans="1:14" ht="14.1" customHeight="1">
      <c r="B61" s="1"/>
      <c r="E61" s="39"/>
    </row>
    <row r="62" spans="1:14" ht="14.1" customHeight="1">
      <c r="A62" s="236" t="s">
        <v>388</v>
      </c>
      <c r="B62" s="236"/>
      <c r="C62" s="236"/>
      <c r="D62" s="236"/>
      <c r="E62" s="236"/>
      <c r="F62" s="236"/>
      <c r="G62" s="236"/>
      <c r="H62" s="236"/>
      <c r="I62" s="236"/>
    </row>
    <row r="63" spans="1:14" ht="14.1" customHeight="1" thickBot="1">
      <c r="A63" s="199" t="s">
        <v>389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</row>
    <row r="64" spans="1:14" ht="13.5" hidden="1" customHeight="1" thickBot="1">
      <c r="B64" s="1"/>
      <c r="E64" s="39"/>
    </row>
    <row r="65" spans="1:23" ht="14.1" customHeight="1" thickBot="1">
      <c r="A65" s="82" t="s">
        <v>373</v>
      </c>
      <c r="B65" s="200" t="s">
        <v>390</v>
      </c>
      <c r="C65" s="194" t="s">
        <v>391</v>
      </c>
      <c r="D65" s="204"/>
      <c r="E65" s="204"/>
      <c r="F65" s="195"/>
      <c r="G65" s="194" t="s">
        <v>392</v>
      </c>
      <c r="H65" s="204"/>
      <c r="I65" s="204"/>
      <c r="J65" s="195"/>
      <c r="K65" s="194" t="s">
        <v>393</v>
      </c>
      <c r="L65" s="204"/>
      <c r="M65" s="204"/>
      <c r="N65" s="195"/>
      <c r="O65" s="194" t="s">
        <v>394</v>
      </c>
      <c r="P65" s="204"/>
      <c r="Q65" s="204"/>
      <c r="R65" s="195"/>
      <c r="S65" s="194" t="s">
        <v>59</v>
      </c>
      <c r="T65" s="204"/>
      <c r="U65" s="204"/>
      <c r="V65" s="195"/>
      <c r="W65" s="34"/>
    </row>
    <row r="66" spans="1:23" s="69" customFormat="1" ht="22.5" customHeight="1">
      <c r="A66" s="90" t="s">
        <v>374</v>
      </c>
      <c r="B66" s="262"/>
      <c r="C66" s="258" t="s">
        <v>8</v>
      </c>
      <c r="D66" s="258" t="s">
        <v>9</v>
      </c>
      <c r="E66" s="260" t="s">
        <v>10</v>
      </c>
      <c r="F66" s="258" t="s">
        <v>11</v>
      </c>
      <c r="G66" s="258" t="s">
        <v>8</v>
      </c>
      <c r="H66" s="258" t="s">
        <v>9</v>
      </c>
      <c r="I66" s="258" t="s">
        <v>10</v>
      </c>
      <c r="J66" s="258" t="s">
        <v>11</v>
      </c>
      <c r="K66" s="258" t="s">
        <v>8</v>
      </c>
      <c r="L66" s="258" t="s">
        <v>9</v>
      </c>
      <c r="M66" s="258" t="s">
        <v>10</v>
      </c>
      <c r="N66" s="258" t="s">
        <v>11</v>
      </c>
      <c r="O66" s="258" t="s">
        <v>8</v>
      </c>
      <c r="P66" s="258" t="s">
        <v>9</v>
      </c>
      <c r="Q66" s="258" t="s">
        <v>10</v>
      </c>
      <c r="R66" s="258" t="s">
        <v>11</v>
      </c>
      <c r="S66" s="258" t="s">
        <v>8</v>
      </c>
      <c r="T66" s="258" t="s">
        <v>9</v>
      </c>
      <c r="U66" s="258" t="s">
        <v>10</v>
      </c>
      <c r="V66" s="258" t="s">
        <v>11</v>
      </c>
      <c r="W66" s="91"/>
    </row>
    <row r="67" spans="1:23" s="69" customFormat="1" ht="62.25" customHeight="1" thickBot="1">
      <c r="A67" s="92"/>
      <c r="B67" s="201"/>
      <c r="C67" s="259"/>
      <c r="D67" s="259"/>
      <c r="E67" s="261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91"/>
    </row>
    <row r="68" spans="1:23" ht="14.1" customHeight="1" thickBot="1">
      <c r="A68" s="15">
        <v>1</v>
      </c>
      <c r="B68" s="14">
        <v>2</v>
      </c>
      <c r="C68" s="14">
        <v>3</v>
      </c>
      <c r="D68" s="14">
        <v>4</v>
      </c>
      <c r="E68" s="40">
        <v>5</v>
      </c>
      <c r="F68" s="14">
        <v>6</v>
      </c>
      <c r="G68" s="14">
        <v>7</v>
      </c>
      <c r="H68" s="14">
        <v>8</v>
      </c>
      <c r="I68" s="14">
        <v>9</v>
      </c>
      <c r="J68" s="14">
        <v>10</v>
      </c>
      <c r="K68" s="14">
        <v>11</v>
      </c>
      <c r="L68" s="14">
        <v>12</v>
      </c>
      <c r="M68" s="14">
        <v>13</v>
      </c>
      <c r="N68" s="14">
        <v>14</v>
      </c>
      <c r="O68" s="14">
        <v>15</v>
      </c>
      <c r="P68" s="14">
        <v>16</v>
      </c>
      <c r="Q68" s="14">
        <v>17</v>
      </c>
      <c r="R68" s="14">
        <v>18</v>
      </c>
      <c r="S68" s="14">
        <v>19</v>
      </c>
      <c r="T68" s="14">
        <v>20</v>
      </c>
      <c r="U68" s="14">
        <v>21</v>
      </c>
      <c r="V68" s="14">
        <v>22</v>
      </c>
      <c r="W68" s="86"/>
    </row>
    <row r="69" spans="1:23" ht="39" thickBot="1">
      <c r="A69" s="15"/>
      <c r="B69" s="15" t="s">
        <v>515</v>
      </c>
      <c r="C69" s="14" t="s">
        <v>51</v>
      </c>
      <c r="D69" s="14" t="s">
        <v>51</v>
      </c>
      <c r="E69" s="40" t="s">
        <v>14</v>
      </c>
      <c r="F69" s="14" t="s">
        <v>14</v>
      </c>
      <c r="G69" s="14" t="s">
        <v>51</v>
      </c>
      <c r="H69" s="14" t="s">
        <v>51</v>
      </c>
      <c r="I69" s="14" t="s">
        <v>14</v>
      </c>
      <c r="J69" s="14" t="s">
        <v>14</v>
      </c>
      <c r="K69" s="40">
        <v>3</v>
      </c>
      <c r="L69" s="40">
        <v>0.3</v>
      </c>
      <c r="M69" s="40">
        <f>L69-K69</f>
        <v>-2.7</v>
      </c>
      <c r="N69" s="14">
        <f>L69/K69*100</f>
        <v>10</v>
      </c>
      <c r="O69" s="14" t="s">
        <v>51</v>
      </c>
      <c r="P69" s="14" t="s">
        <v>51</v>
      </c>
      <c r="Q69" s="14" t="s">
        <v>14</v>
      </c>
      <c r="R69" s="14" t="s">
        <v>14</v>
      </c>
      <c r="S69" s="40">
        <f>K69</f>
        <v>3</v>
      </c>
      <c r="T69" s="40">
        <f>L69</f>
        <v>0.3</v>
      </c>
      <c r="U69" s="40">
        <f>T69-S69</f>
        <v>-2.7</v>
      </c>
      <c r="V69" s="14">
        <f>T69/S69*100</f>
        <v>10</v>
      </c>
      <c r="W69" s="86"/>
    </row>
    <row r="70" spans="1:23" ht="15.75" customHeight="1" thickBot="1">
      <c r="A70" s="15" t="s">
        <v>51</v>
      </c>
      <c r="B70" s="14" t="s">
        <v>51</v>
      </c>
      <c r="C70" s="14" t="s">
        <v>51</v>
      </c>
      <c r="D70" s="14" t="s">
        <v>51</v>
      </c>
      <c r="E70" s="40" t="s">
        <v>14</v>
      </c>
      <c r="F70" s="14" t="s">
        <v>14</v>
      </c>
      <c r="G70" s="14" t="s">
        <v>51</v>
      </c>
      <c r="H70" s="14" t="s">
        <v>51</v>
      </c>
      <c r="I70" s="14" t="s">
        <v>14</v>
      </c>
      <c r="J70" s="14" t="s">
        <v>14</v>
      </c>
      <c r="K70" s="14" t="s">
        <v>51</v>
      </c>
      <c r="L70" s="14" t="s">
        <v>51</v>
      </c>
      <c r="M70" s="14" t="s">
        <v>14</v>
      </c>
      <c r="N70" s="14" t="s">
        <v>14</v>
      </c>
      <c r="O70" s="14" t="s">
        <v>51</v>
      </c>
      <c r="P70" s="14" t="s">
        <v>51</v>
      </c>
      <c r="Q70" s="14" t="s">
        <v>14</v>
      </c>
      <c r="R70" s="14" t="s">
        <v>14</v>
      </c>
      <c r="S70" s="14" t="s">
        <v>14</v>
      </c>
      <c r="T70" s="14" t="s">
        <v>14</v>
      </c>
      <c r="U70" s="14" t="s">
        <v>14</v>
      </c>
      <c r="V70" s="14" t="s">
        <v>14</v>
      </c>
      <c r="W70" s="86"/>
    </row>
    <row r="71" spans="1:23" ht="14.25" customHeight="1" thickBot="1">
      <c r="A71" s="15" t="s">
        <v>51</v>
      </c>
      <c r="B71" s="14" t="s">
        <v>51</v>
      </c>
      <c r="C71" s="14" t="s">
        <v>51</v>
      </c>
      <c r="D71" s="14" t="s">
        <v>51</v>
      </c>
      <c r="E71" s="40" t="s">
        <v>14</v>
      </c>
      <c r="F71" s="14" t="s">
        <v>14</v>
      </c>
      <c r="G71" s="14" t="s">
        <v>51</v>
      </c>
      <c r="H71" s="14" t="s">
        <v>51</v>
      </c>
      <c r="I71" s="14" t="s">
        <v>14</v>
      </c>
      <c r="J71" s="14" t="s">
        <v>14</v>
      </c>
      <c r="K71" s="14" t="s">
        <v>51</v>
      </c>
      <c r="L71" s="14" t="s">
        <v>51</v>
      </c>
      <c r="M71" s="14" t="s">
        <v>14</v>
      </c>
      <c r="N71" s="14" t="s">
        <v>14</v>
      </c>
      <c r="O71" s="14" t="s">
        <v>51</v>
      </c>
      <c r="P71" s="14" t="s">
        <v>51</v>
      </c>
      <c r="Q71" s="14" t="s">
        <v>14</v>
      </c>
      <c r="R71" s="14" t="s">
        <v>14</v>
      </c>
      <c r="S71" s="14" t="s">
        <v>14</v>
      </c>
      <c r="T71" s="14" t="s">
        <v>14</v>
      </c>
      <c r="U71" s="14" t="s">
        <v>14</v>
      </c>
      <c r="V71" s="14" t="s">
        <v>14</v>
      </c>
      <c r="W71" s="86"/>
    </row>
    <row r="72" spans="1:23" ht="14.1" customHeight="1" thickBot="1">
      <c r="A72" s="15" t="s">
        <v>51</v>
      </c>
      <c r="B72" s="14" t="s">
        <v>51</v>
      </c>
      <c r="C72" s="14" t="s">
        <v>51</v>
      </c>
      <c r="D72" s="14" t="s">
        <v>51</v>
      </c>
      <c r="E72" s="40" t="s">
        <v>14</v>
      </c>
      <c r="F72" s="14" t="s">
        <v>14</v>
      </c>
      <c r="G72" s="14" t="s">
        <v>51</v>
      </c>
      <c r="H72" s="14" t="s">
        <v>51</v>
      </c>
      <c r="I72" s="14" t="s">
        <v>14</v>
      </c>
      <c r="J72" s="14" t="s">
        <v>14</v>
      </c>
      <c r="K72" s="14" t="s">
        <v>51</v>
      </c>
      <c r="L72" s="14" t="s">
        <v>51</v>
      </c>
      <c r="M72" s="14" t="s">
        <v>14</v>
      </c>
      <c r="N72" s="14" t="s">
        <v>14</v>
      </c>
      <c r="O72" s="14" t="s">
        <v>51</v>
      </c>
      <c r="P72" s="14" t="s">
        <v>51</v>
      </c>
      <c r="Q72" s="14" t="s">
        <v>14</v>
      </c>
      <c r="R72" s="14" t="s">
        <v>14</v>
      </c>
      <c r="S72" s="14" t="s">
        <v>14</v>
      </c>
      <c r="T72" s="14" t="s">
        <v>14</v>
      </c>
      <c r="U72" s="14" t="s">
        <v>14</v>
      </c>
      <c r="V72" s="14" t="s">
        <v>14</v>
      </c>
      <c r="W72" s="86"/>
    </row>
    <row r="73" spans="1:23" ht="14.1" customHeight="1" thickBot="1">
      <c r="A73" s="255" t="s">
        <v>59</v>
      </c>
      <c r="B73" s="256"/>
      <c r="C73" s="21" t="s">
        <v>14</v>
      </c>
      <c r="D73" s="21" t="s">
        <v>14</v>
      </c>
      <c r="E73" s="41" t="s">
        <v>14</v>
      </c>
      <c r="F73" s="17" t="s">
        <v>14</v>
      </c>
      <c r="G73" s="21" t="s">
        <v>14</v>
      </c>
      <c r="H73" s="21" t="s">
        <v>14</v>
      </c>
      <c r="I73" s="17" t="s">
        <v>14</v>
      </c>
      <c r="J73" s="17" t="s">
        <v>14</v>
      </c>
      <c r="K73" s="46">
        <f>K69</f>
        <v>3</v>
      </c>
      <c r="L73" s="46">
        <f>L69</f>
        <v>0.3</v>
      </c>
      <c r="M73" s="46">
        <f>M69</f>
        <v>-2.7</v>
      </c>
      <c r="N73" s="46">
        <f>N69</f>
        <v>10</v>
      </c>
      <c r="O73" s="21" t="s">
        <v>14</v>
      </c>
      <c r="P73" s="21" t="s">
        <v>14</v>
      </c>
      <c r="Q73" s="17" t="s">
        <v>14</v>
      </c>
      <c r="R73" s="17" t="s">
        <v>14</v>
      </c>
      <c r="S73" s="46">
        <f>S69</f>
        <v>3</v>
      </c>
      <c r="T73" s="21">
        <f>T69</f>
        <v>0.3</v>
      </c>
      <c r="U73" s="21">
        <f>U69</f>
        <v>-2.7</v>
      </c>
      <c r="V73" s="21">
        <f>V69</f>
        <v>10</v>
      </c>
      <c r="W73" s="86"/>
    </row>
    <row r="74" spans="1:23" ht="14.1" customHeight="1" thickBot="1">
      <c r="A74" s="206" t="s">
        <v>395</v>
      </c>
      <c r="B74" s="208"/>
      <c r="C74" s="19" t="s">
        <v>14</v>
      </c>
      <c r="D74" s="19" t="s">
        <v>14</v>
      </c>
      <c r="E74" s="40" t="s">
        <v>51</v>
      </c>
      <c r="F74" s="14" t="s">
        <v>51</v>
      </c>
      <c r="G74" s="19" t="s">
        <v>14</v>
      </c>
      <c r="H74" s="19" t="s">
        <v>14</v>
      </c>
      <c r="I74" s="14" t="s">
        <v>51</v>
      </c>
      <c r="J74" s="14" t="s">
        <v>51</v>
      </c>
      <c r="K74" s="19">
        <v>100</v>
      </c>
      <c r="L74" s="19">
        <v>100</v>
      </c>
      <c r="M74" s="14" t="s">
        <v>51</v>
      </c>
      <c r="N74" s="14" t="s">
        <v>51</v>
      </c>
      <c r="O74" s="19" t="s">
        <v>14</v>
      </c>
      <c r="P74" s="19" t="s">
        <v>14</v>
      </c>
      <c r="Q74" s="14" t="s">
        <v>51</v>
      </c>
      <c r="R74" s="14" t="s">
        <v>51</v>
      </c>
      <c r="S74" s="19">
        <v>100</v>
      </c>
      <c r="T74" s="19">
        <v>100</v>
      </c>
      <c r="U74" s="14" t="s">
        <v>51</v>
      </c>
      <c r="V74" s="14" t="s">
        <v>51</v>
      </c>
      <c r="W74" s="86"/>
    </row>
    <row r="75" spans="1:23" ht="14.1" customHeight="1">
      <c r="B75" s="1"/>
      <c r="E75" s="39"/>
    </row>
    <row r="76" spans="1:23" ht="14.1" customHeight="1">
      <c r="A76" s="28"/>
      <c r="B76" s="1"/>
      <c r="E76" s="39"/>
    </row>
    <row r="77" spans="1:23" ht="39.75" customHeight="1">
      <c r="B77" s="1"/>
      <c r="E77" s="39"/>
    </row>
    <row r="78" spans="1:23" ht="14.1" customHeight="1">
      <c r="A78" s="257" t="s">
        <v>396</v>
      </c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98"/>
    </row>
    <row r="79" spans="1:23" ht="14.1" customHeight="1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8"/>
    </row>
    <row r="80" spans="1:23" ht="14.1" customHeight="1">
      <c r="A80" s="300" t="s">
        <v>389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298"/>
    </row>
    <row r="81" spans="1:14" ht="14.1" customHeight="1" thickBot="1">
      <c r="A81" s="112"/>
      <c r="B81" s="112"/>
      <c r="C81" s="112"/>
      <c r="D81" s="112"/>
      <c r="E81" s="112"/>
      <c r="F81" s="112"/>
      <c r="G81" s="85"/>
      <c r="H81" s="85"/>
      <c r="I81" s="85"/>
      <c r="J81" s="85"/>
      <c r="K81" s="85"/>
      <c r="L81" s="112"/>
      <c r="M81" s="112"/>
      <c r="N81" s="113"/>
    </row>
    <row r="82" spans="1:14" s="69" customFormat="1" ht="14.1" customHeight="1" thickBot="1">
      <c r="A82" s="118" t="s">
        <v>373</v>
      </c>
      <c r="B82" s="301" t="s">
        <v>397</v>
      </c>
      <c r="C82" s="301" t="s">
        <v>398</v>
      </c>
      <c r="D82" s="301" t="s">
        <v>399</v>
      </c>
      <c r="E82" s="260" t="s">
        <v>400</v>
      </c>
      <c r="F82" s="258" t="s">
        <v>401</v>
      </c>
      <c r="G82" s="294" t="s">
        <v>6</v>
      </c>
      <c r="H82" s="295"/>
      <c r="I82" s="295"/>
      <c r="J82" s="295"/>
      <c r="K82" s="296"/>
      <c r="L82" s="258" t="s">
        <v>402</v>
      </c>
      <c r="M82" s="288" t="s">
        <v>403</v>
      </c>
      <c r="N82" s="289"/>
    </row>
    <row r="83" spans="1:14" s="69" customFormat="1" ht="35.25" customHeight="1" thickBot="1">
      <c r="A83" s="90" t="s">
        <v>374</v>
      </c>
      <c r="B83" s="302"/>
      <c r="C83" s="302"/>
      <c r="D83" s="302"/>
      <c r="E83" s="304"/>
      <c r="F83" s="287"/>
      <c r="G83" s="258" t="s">
        <v>404</v>
      </c>
      <c r="H83" s="258" t="s">
        <v>405</v>
      </c>
      <c r="I83" s="294" t="s">
        <v>406</v>
      </c>
      <c r="J83" s="295"/>
      <c r="K83" s="296"/>
      <c r="L83" s="287"/>
      <c r="M83" s="290"/>
      <c r="N83" s="291"/>
    </row>
    <row r="84" spans="1:14" s="69" customFormat="1" ht="87" customHeight="1" thickBot="1">
      <c r="A84" s="92"/>
      <c r="B84" s="303"/>
      <c r="C84" s="303"/>
      <c r="D84" s="303"/>
      <c r="E84" s="261"/>
      <c r="F84" s="259"/>
      <c r="G84" s="259"/>
      <c r="H84" s="259"/>
      <c r="I84" s="119" t="s">
        <v>110</v>
      </c>
      <c r="J84" s="119" t="s">
        <v>407</v>
      </c>
      <c r="K84" s="119" t="s">
        <v>408</v>
      </c>
      <c r="L84" s="259"/>
      <c r="M84" s="292"/>
      <c r="N84" s="293"/>
    </row>
    <row r="85" spans="1:14" ht="14.1" customHeight="1" thickBot="1">
      <c r="A85" s="15">
        <v>1</v>
      </c>
      <c r="B85" s="14">
        <v>2</v>
      </c>
      <c r="C85" s="14">
        <v>3</v>
      </c>
      <c r="D85" s="14">
        <v>4</v>
      </c>
      <c r="E85" s="156">
        <v>5</v>
      </c>
      <c r="F85" s="14">
        <v>6</v>
      </c>
      <c r="G85" s="14">
        <v>7</v>
      </c>
      <c r="H85" s="14">
        <v>8</v>
      </c>
      <c r="I85" s="14">
        <v>9</v>
      </c>
      <c r="J85" s="14">
        <v>10</v>
      </c>
      <c r="K85" s="14">
        <v>11</v>
      </c>
      <c r="L85" s="14">
        <v>12</v>
      </c>
      <c r="M85" s="194">
        <v>13</v>
      </c>
      <c r="N85" s="195"/>
    </row>
    <row r="86" spans="1:14" ht="14.1" customHeight="1" thickBot="1">
      <c r="A86" s="18" t="s">
        <v>51</v>
      </c>
      <c r="B86" s="14" t="s">
        <v>51</v>
      </c>
      <c r="C86" s="14" t="s">
        <v>51</v>
      </c>
      <c r="D86" s="14" t="s">
        <v>51</v>
      </c>
      <c r="E86" s="40" t="s">
        <v>51</v>
      </c>
      <c r="F86" s="14" t="s">
        <v>51</v>
      </c>
      <c r="G86" s="14" t="s">
        <v>51</v>
      </c>
      <c r="H86" s="19" t="s">
        <v>286</v>
      </c>
      <c r="I86" s="14" t="s">
        <v>51</v>
      </c>
      <c r="J86" s="14" t="s">
        <v>51</v>
      </c>
      <c r="K86" s="14" t="s">
        <v>51</v>
      </c>
      <c r="L86" s="27" t="s">
        <v>51</v>
      </c>
      <c r="M86" s="194" t="s">
        <v>51</v>
      </c>
      <c r="N86" s="195"/>
    </row>
    <row r="87" spans="1:14" ht="14.1" customHeight="1" thickBot="1">
      <c r="A87" s="18" t="s">
        <v>51</v>
      </c>
      <c r="B87" s="14" t="s">
        <v>51</v>
      </c>
      <c r="C87" s="14" t="s">
        <v>51</v>
      </c>
      <c r="D87" s="14" t="s">
        <v>51</v>
      </c>
      <c r="E87" s="40" t="s">
        <v>51</v>
      </c>
      <c r="F87" s="14" t="s">
        <v>51</v>
      </c>
      <c r="G87" s="14" t="s">
        <v>51</v>
      </c>
      <c r="H87" s="19" t="s">
        <v>286</v>
      </c>
      <c r="I87" s="14" t="s">
        <v>51</v>
      </c>
      <c r="J87" s="14" t="s">
        <v>51</v>
      </c>
      <c r="K87" s="14" t="s">
        <v>51</v>
      </c>
      <c r="L87" s="27" t="s">
        <v>51</v>
      </c>
      <c r="M87" s="194" t="s">
        <v>51</v>
      </c>
      <c r="N87" s="195"/>
    </row>
    <row r="88" spans="1:14" ht="14.1" customHeight="1" thickBot="1">
      <c r="A88" s="18" t="s">
        <v>51</v>
      </c>
      <c r="B88" s="14" t="s">
        <v>51</v>
      </c>
      <c r="C88" s="14" t="s">
        <v>51</v>
      </c>
      <c r="D88" s="14" t="s">
        <v>51</v>
      </c>
      <c r="E88" s="40" t="s">
        <v>51</v>
      </c>
      <c r="F88" s="14" t="s">
        <v>51</v>
      </c>
      <c r="G88" s="14" t="s">
        <v>51</v>
      </c>
      <c r="H88" s="19" t="s">
        <v>286</v>
      </c>
      <c r="I88" s="14" t="s">
        <v>51</v>
      </c>
      <c r="J88" s="14" t="s">
        <v>51</v>
      </c>
      <c r="K88" s="14" t="s">
        <v>51</v>
      </c>
      <c r="L88" s="27" t="s">
        <v>51</v>
      </c>
      <c r="M88" s="194" t="s">
        <v>51</v>
      </c>
      <c r="N88" s="195"/>
    </row>
    <row r="89" spans="1:14" ht="14.1" customHeight="1" thickBot="1">
      <c r="A89" s="18" t="s">
        <v>51</v>
      </c>
      <c r="B89" s="14" t="s">
        <v>51</v>
      </c>
      <c r="C89" s="14" t="s">
        <v>51</v>
      </c>
      <c r="D89" s="14" t="s">
        <v>51</v>
      </c>
      <c r="E89" s="40" t="s">
        <v>51</v>
      </c>
      <c r="F89" s="14" t="s">
        <v>51</v>
      </c>
      <c r="G89" s="14" t="s">
        <v>51</v>
      </c>
      <c r="H89" s="19" t="s">
        <v>286</v>
      </c>
      <c r="I89" s="14" t="s">
        <v>51</v>
      </c>
      <c r="J89" s="14" t="s">
        <v>51</v>
      </c>
      <c r="K89" s="14" t="s">
        <v>51</v>
      </c>
      <c r="L89" s="27" t="s">
        <v>51</v>
      </c>
      <c r="M89" s="194" t="s">
        <v>51</v>
      </c>
      <c r="N89" s="195"/>
    </row>
    <row r="90" spans="1:14" ht="14.1" customHeight="1" thickBot="1">
      <c r="A90" s="18" t="s">
        <v>51</v>
      </c>
      <c r="B90" s="14" t="s">
        <v>51</v>
      </c>
      <c r="C90" s="14" t="s">
        <v>51</v>
      </c>
      <c r="D90" s="14" t="s">
        <v>51</v>
      </c>
      <c r="E90" s="40" t="s">
        <v>51</v>
      </c>
      <c r="F90" s="14" t="s">
        <v>51</v>
      </c>
      <c r="G90" s="14" t="s">
        <v>51</v>
      </c>
      <c r="H90" s="19" t="s">
        <v>286</v>
      </c>
      <c r="I90" s="14" t="s">
        <v>51</v>
      </c>
      <c r="J90" s="14" t="s">
        <v>51</v>
      </c>
      <c r="K90" s="14" t="s">
        <v>51</v>
      </c>
      <c r="L90" s="27" t="s">
        <v>51</v>
      </c>
      <c r="M90" s="194" t="s">
        <v>51</v>
      </c>
      <c r="N90" s="195"/>
    </row>
    <row r="91" spans="1:14" ht="14.1" customHeight="1" thickBot="1">
      <c r="A91" s="18" t="s">
        <v>51</v>
      </c>
      <c r="B91" s="14" t="s">
        <v>51</v>
      </c>
      <c r="C91" s="14" t="s">
        <v>51</v>
      </c>
      <c r="D91" s="14" t="s">
        <v>51</v>
      </c>
      <c r="E91" s="40" t="s">
        <v>51</v>
      </c>
      <c r="F91" s="14" t="s">
        <v>51</v>
      </c>
      <c r="G91" s="14" t="s">
        <v>51</v>
      </c>
      <c r="H91" s="19" t="s">
        <v>286</v>
      </c>
      <c r="I91" s="14" t="s">
        <v>51</v>
      </c>
      <c r="J91" s="14" t="s">
        <v>51</v>
      </c>
      <c r="K91" s="14" t="s">
        <v>51</v>
      </c>
      <c r="L91" s="27" t="s">
        <v>51</v>
      </c>
      <c r="M91" s="194" t="s">
        <v>51</v>
      </c>
      <c r="N91" s="195"/>
    </row>
    <row r="92" spans="1:14" ht="14.1" customHeight="1" thickBot="1">
      <c r="A92" s="18" t="s">
        <v>51</v>
      </c>
      <c r="B92" s="14" t="s">
        <v>51</v>
      </c>
      <c r="C92" s="14" t="s">
        <v>51</v>
      </c>
      <c r="D92" s="14" t="s">
        <v>51</v>
      </c>
      <c r="E92" s="40" t="s">
        <v>51</v>
      </c>
      <c r="F92" s="14" t="s">
        <v>51</v>
      </c>
      <c r="G92" s="14" t="s">
        <v>51</v>
      </c>
      <c r="H92" s="19" t="s">
        <v>286</v>
      </c>
      <c r="I92" s="14" t="s">
        <v>51</v>
      </c>
      <c r="J92" s="14" t="s">
        <v>51</v>
      </c>
      <c r="K92" s="14" t="s">
        <v>51</v>
      </c>
      <c r="L92" s="27" t="s">
        <v>51</v>
      </c>
      <c r="M92" s="194" t="s">
        <v>51</v>
      </c>
      <c r="N92" s="195"/>
    </row>
    <row r="93" spans="1:14" ht="14.1" customHeight="1" thickBot="1">
      <c r="A93" s="255" t="s">
        <v>59</v>
      </c>
      <c r="B93" s="286"/>
      <c r="C93" s="256"/>
      <c r="D93" s="21" t="s">
        <v>286</v>
      </c>
      <c r="E93" s="46" t="s">
        <v>286</v>
      </c>
      <c r="F93" s="21" t="s">
        <v>286</v>
      </c>
      <c r="G93" s="21" t="s">
        <v>286</v>
      </c>
      <c r="H93" s="21" t="s">
        <v>286</v>
      </c>
      <c r="I93" s="21" t="s">
        <v>286</v>
      </c>
      <c r="J93" s="21" t="s">
        <v>286</v>
      </c>
      <c r="K93" s="21" t="s">
        <v>286</v>
      </c>
      <c r="L93" s="25" t="s">
        <v>51</v>
      </c>
      <c r="M93" s="191" t="s">
        <v>51</v>
      </c>
      <c r="N93" s="193"/>
    </row>
    <row r="95" spans="1:14" s="116" customFormat="1" ht="24" customHeight="1">
      <c r="A95" s="285" t="s">
        <v>520</v>
      </c>
      <c r="B95" s="285"/>
      <c r="C95" s="285"/>
      <c r="D95" s="285"/>
      <c r="E95" s="285"/>
      <c r="F95" s="114"/>
      <c r="G95" s="115"/>
      <c r="H95" s="37"/>
      <c r="K95" s="297" t="s">
        <v>410</v>
      </c>
      <c r="L95" s="297"/>
    </row>
    <row r="96" spans="1:14" s="116" customFormat="1" ht="25.5" customHeight="1">
      <c r="A96" s="284" t="s">
        <v>411</v>
      </c>
      <c r="B96" s="284"/>
      <c r="C96" s="284"/>
      <c r="D96" s="284"/>
      <c r="E96" s="184"/>
      <c r="F96" s="184"/>
      <c r="G96" s="117" t="s">
        <v>152</v>
      </c>
      <c r="K96" s="184" t="s">
        <v>153</v>
      </c>
      <c r="L96" s="184"/>
    </row>
    <row r="98" spans="1:5" ht="14.1" customHeight="1">
      <c r="A98" s="35" t="s">
        <v>409</v>
      </c>
      <c r="B98" s="1"/>
      <c r="E98" s="39"/>
    </row>
  </sheetData>
  <mergeCells count="169">
    <mergeCell ref="K95:L95"/>
    <mergeCell ref="N78:N80"/>
    <mergeCell ref="A79:M79"/>
    <mergeCell ref="A80:M80"/>
    <mergeCell ref="B82:B84"/>
    <mergeCell ref="C82:C84"/>
    <mergeCell ref="D82:D84"/>
    <mergeCell ref="E82:E84"/>
    <mergeCell ref="F82:F84"/>
    <mergeCell ref="E96:F96"/>
    <mergeCell ref="M86:N86"/>
    <mergeCell ref="M87:N87"/>
    <mergeCell ref="M88:N88"/>
    <mergeCell ref="L82:L84"/>
    <mergeCell ref="M82:N84"/>
    <mergeCell ref="G83:G84"/>
    <mergeCell ref="H83:H84"/>
    <mergeCell ref="I83:K83"/>
    <mergeCell ref="G82:K82"/>
    <mergeCell ref="M89:N89"/>
    <mergeCell ref="M90:N90"/>
    <mergeCell ref="M91:N91"/>
    <mergeCell ref="A96:D96"/>
    <mergeCell ref="M85:N85"/>
    <mergeCell ref="K96:L96"/>
    <mergeCell ref="A95:E95"/>
    <mergeCell ref="M92:N92"/>
    <mergeCell ref="A93:C93"/>
    <mergeCell ref="M93:N93"/>
    <mergeCell ref="S65:V65"/>
    <mergeCell ref="G66:G67"/>
    <mergeCell ref="H66:H67"/>
    <mergeCell ref="I66:I67"/>
    <mergeCell ref="J66:J67"/>
    <mergeCell ref="K66:K67"/>
    <mergeCell ref="O65:R65"/>
    <mergeCell ref="O66:O67"/>
    <mergeCell ref="V66:V67"/>
    <mergeCell ref="P66:P67"/>
    <mergeCell ref="U66:U67"/>
    <mergeCell ref="G65:J65"/>
    <mergeCell ref="K65:N65"/>
    <mergeCell ref="L66:L67"/>
    <mergeCell ref="M66:M67"/>
    <mergeCell ref="N66:N67"/>
    <mergeCell ref="Q66:Q67"/>
    <mergeCell ref="R66:R67"/>
    <mergeCell ref="S66:S67"/>
    <mergeCell ref="T66:T67"/>
    <mergeCell ref="H25:I25"/>
    <mergeCell ref="A39:G39"/>
    <mergeCell ref="D41:D42"/>
    <mergeCell ref="H41:J41"/>
    <mergeCell ref="J37:K37"/>
    <mergeCell ref="J28:K28"/>
    <mergeCell ref="J31:K31"/>
    <mergeCell ref="J32:K32"/>
    <mergeCell ref="J33:K33"/>
    <mergeCell ref="J34:K34"/>
    <mergeCell ref="B52:B54"/>
    <mergeCell ref="H52:H54"/>
    <mergeCell ref="I52:K52"/>
    <mergeCell ref="I53:I54"/>
    <mergeCell ref="J53:J54"/>
    <mergeCell ref="K53:K54"/>
    <mergeCell ref="C52:D54"/>
    <mergeCell ref="E52:G54"/>
    <mergeCell ref="J35:K35"/>
    <mergeCell ref="J36:K36"/>
    <mergeCell ref="B34:E34"/>
    <mergeCell ref="B35:E35"/>
    <mergeCell ref="B36:E36"/>
    <mergeCell ref="A50:H50"/>
    <mergeCell ref="B21:C21"/>
    <mergeCell ref="D15:E15"/>
    <mergeCell ref="A23:E23"/>
    <mergeCell ref="A25:A26"/>
    <mergeCell ref="B17:C17"/>
    <mergeCell ref="B18:C18"/>
    <mergeCell ref="B19:C19"/>
    <mergeCell ref="B20:C20"/>
    <mergeCell ref="F25:G25"/>
    <mergeCell ref="B25:E26"/>
    <mergeCell ref="H4:J4"/>
    <mergeCell ref="K4:M4"/>
    <mergeCell ref="A13:I13"/>
    <mergeCell ref="B15:C15"/>
    <mergeCell ref="B16:C16"/>
    <mergeCell ref="H19:I19"/>
    <mergeCell ref="D21:E21"/>
    <mergeCell ref="F15:G15"/>
    <mergeCell ref="F16:G16"/>
    <mergeCell ref="F17:G17"/>
    <mergeCell ref="F18:G18"/>
    <mergeCell ref="F19:G19"/>
    <mergeCell ref="A1:G1"/>
    <mergeCell ref="A4:A5"/>
    <mergeCell ref="B4:D4"/>
    <mergeCell ref="E4:G4"/>
    <mergeCell ref="B28:E28"/>
    <mergeCell ref="J25:K26"/>
    <mergeCell ref="J27:K27"/>
    <mergeCell ref="F20:G20"/>
    <mergeCell ref="F21:G21"/>
    <mergeCell ref="D16:E16"/>
    <mergeCell ref="D17:E17"/>
    <mergeCell ref="D18:E18"/>
    <mergeCell ref="D19:E19"/>
    <mergeCell ref="D20:E20"/>
    <mergeCell ref="L15:M15"/>
    <mergeCell ref="L16:M16"/>
    <mergeCell ref="L17:M17"/>
    <mergeCell ref="L18:M18"/>
    <mergeCell ref="L20:M20"/>
    <mergeCell ref="L21:M21"/>
    <mergeCell ref="L19:M19"/>
    <mergeCell ref="H20:I20"/>
    <mergeCell ref="H21:I21"/>
    <mergeCell ref="J15:K15"/>
    <mergeCell ref="J16:K16"/>
    <mergeCell ref="J17:K17"/>
    <mergeCell ref="J18:K18"/>
    <mergeCell ref="J19:K19"/>
    <mergeCell ref="J20:K20"/>
    <mergeCell ref="J21:K21"/>
    <mergeCell ref="B29:E29"/>
    <mergeCell ref="B30:E30"/>
    <mergeCell ref="B31:E31"/>
    <mergeCell ref="B32:E32"/>
    <mergeCell ref="B33:E33"/>
    <mergeCell ref="H15:I15"/>
    <mergeCell ref="H16:I16"/>
    <mergeCell ref="H17:I17"/>
    <mergeCell ref="H18:I18"/>
    <mergeCell ref="B27:E27"/>
    <mergeCell ref="E43:G43"/>
    <mergeCell ref="E44:G44"/>
    <mergeCell ref="E45:G45"/>
    <mergeCell ref="E46:G46"/>
    <mergeCell ref="B37:E37"/>
    <mergeCell ref="B41:C42"/>
    <mergeCell ref="E41:G42"/>
    <mergeCell ref="E55:G55"/>
    <mergeCell ref="E56:G56"/>
    <mergeCell ref="E57:G57"/>
    <mergeCell ref="E58:G58"/>
    <mergeCell ref="E47:G47"/>
    <mergeCell ref="B43:C43"/>
    <mergeCell ref="B44:C44"/>
    <mergeCell ref="B45:C45"/>
    <mergeCell ref="B46:C46"/>
    <mergeCell ref="B47:C47"/>
    <mergeCell ref="A62:I62"/>
    <mergeCell ref="B65:B67"/>
    <mergeCell ref="C65:F65"/>
    <mergeCell ref="D66:D67"/>
    <mergeCell ref="E59:G59"/>
    <mergeCell ref="C55:D55"/>
    <mergeCell ref="C56:D56"/>
    <mergeCell ref="C57:D57"/>
    <mergeCell ref="C58:D58"/>
    <mergeCell ref="C59:D59"/>
    <mergeCell ref="A73:B73"/>
    <mergeCell ref="A74:B74"/>
    <mergeCell ref="A78:M78"/>
    <mergeCell ref="A63:N63"/>
    <mergeCell ref="F66:F67"/>
    <mergeCell ref="E66:E67"/>
    <mergeCell ref="C66:C67"/>
  </mergeCells>
  <phoneticPr fontId="23" type="noConversion"/>
  <pageMargins left="0.31496062992125984" right="0.11811023622047245" top="0.55118110236220474" bottom="0.15748031496062992" header="0.31496062992125984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2020-05-26T08:35:57Z</dcterms:modified>
</cp:coreProperties>
</file>