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75" windowWidth="15480" windowHeight="8445"/>
  </bookViews>
  <sheets>
    <sheet name="3" sheetId="13" r:id="rId1"/>
    <sheet name="4" sheetId="6" r:id="rId2"/>
    <sheet name="5" sheetId="10" r:id="rId3"/>
    <sheet name="Лист1" sheetId="14" r:id="rId4"/>
  </sheets>
  <definedNames>
    <definedName name="_xlnm.Print_Titles" localSheetId="0">'3'!$14:$14</definedName>
    <definedName name="_xlnm.Print_Area" localSheetId="0">'3'!$A$1:$T$86</definedName>
  </definedNames>
  <calcPr calcId="124519"/>
</workbook>
</file>

<file path=xl/calcChain.xml><?xml version="1.0" encoding="utf-8"?>
<calcChain xmlns="http://schemas.openxmlformats.org/spreadsheetml/2006/main">
  <c r="P45" i="6"/>
  <c r="P46"/>
  <c r="U78"/>
  <c r="T78"/>
  <c r="T74"/>
  <c r="U74"/>
  <c r="V74"/>
  <c r="W74"/>
  <c r="X74"/>
  <c r="T75"/>
  <c r="U75"/>
  <c r="V75"/>
  <c r="W75"/>
  <c r="X75"/>
  <c r="T76"/>
  <c r="U76"/>
  <c r="V76"/>
  <c r="W76"/>
  <c r="X76"/>
  <c r="T77"/>
  <c r="U77"/>
  <c r="V77"/>
  <c r="W77"/>
  <c r="X77"/>
  <c r="U73"/>
  <c r="V73"/>
  <c r="W73"/>
  <c r="X73"/>
  <c r="T73"/>
  <c r="U69"/>
  <c r="V69"/>
  <c r="W69"/>
  <c r="X69"/>
  <c r="U70"/>
  <c r="U71"/>
  <c r="T71"/>
  <c r="T70"/>
  <c r="T69"/>
  <c r="X67"/>
  <c r="U67"/>
  <c r="T67"/>
  <c r="X66"/>
  <c r="W66"/>
  <c r="V66"/>
  <c r="U66"/>
  <c r="T66"/>
  <c r="U63"/>
  <c r="V63"/>
  <c r="W63"/>
  <c r="X63"/>
  <c r="U64"/>
  <c r="X64"/>
  <c r="T64"/>
  <c r="T63"/>
  <c r="T58"/>
  <c r="U58"/>
  <c r="V58"/>
  <c r="W58"/>
  <c r="X58"/>
  <c r="T59"/>
  <c r="U59"/>
  <c r="V59"/>
  <c r="W59"/>
  <c r="X59"/>
  <c r="T60"/>
  <c r="U60"/>
  <c r="V60"/>
  <c r="W60"/>
  <c r="X60"/>
  <c r="T61"/>
  <c r="U61"/>
  <c r="T54"/>
  <c r="U54"/>
  <c r="V54"/>
  <c r="W54"/>
  <c r="X54"/>
  <c r="T55"/>
  <c r="U55"/>
  <c r="V55"/>
  <c r="W55"/>
  <c r="X55"/>
  <c r="T56"/>
  <c r="U56"/>
  <c r="V56"/>
  <c r="W56"/>
  <c r="X56"/>
  <c r="T57"/>
  <c r="U57"/>
  <c r="V57"/>
  <c r="W57"/>
  <c r="X57"/>
  <c r="X53"/>
  <c r="W53"/>
  <c r="V53"/>
  <c r="U53"/>
  <c r="T53"/>
  <c r="U51"/>
  <c r="V51"/>
  <c r="W51"/>
  <c r="X51"/>
  <c r="T51"/>
  <c r="U45"/>
  <c r="V45"/>
  <c r="W45"/>
  <c r="X45"/>
  <c r="U46"/>
  <c r="T46"/>
  <c r="T45"/>
  <c r="U42"/>
  <c r="V42"/>
  <c r="W42"/>
  <c r="X42"/>
  <c r="U43"/>
  <c r="T43"/>
  <c r="T42"/>
  <c r="U40"/>
  <c r="T39"/>
  <c r="U39"/>
  <c r="V39"/>
  <c r="W39"/>
  <c r="X39"/>
  <c r="U38"/>
  <c r="V38"/>
  <c r="W38"/>
  <c r="X38"/>
  <c r="T38"/>
  <c r="T36"/>
  <c r="U36"/>
  <c r="U35"/>
  <c r="V35"/>
  <c r="W35"/>
  <c r="X35"/>
  <c r="T35"/>
  <c r="U33"/>
  <c r="W33"/>
  <c r="U32"/>
  <c r="V32"/>
  <c r="W32"/>
  <c r="X32"/>
  <c r="T32"/>
  <c r="U29"/>
  <c r="U30"/>
  <c r="T30"/>
  <c r="T29"/>
  <c r="T22"/>
  <c r="U22"/>
  <c r="W22"/>
  <c r="T25"/>
  <c r="U25"/>
  <c r="V25"/>
  <c r="W25"/>
  <c r="X25"/>
  <c r="T26"/>
  <c r="U26"/>
  <c r="V26"/>
  <c r="W26"/>
  <c r="X26"/>
  <c r="T27"/>
  <c r="U27"/>
  <c r="U24"/>
  <c r="V24"/>
  <c r="W24"/>
  <c r="X24"/>
  <c r="T24"/>
  <c r="U21" l="1"/>
  <c r="W21"/>
  <c r="X21"/>
  <c r="V21"/>
  <c r="T21"/>
  <c r="N74"/>
  <c r="O74"/>
  <c r="N75"/>
  <c r="O75"/>
  <c r="N76"/>
  <c r="O76"/>
  <c r="O73"/>
  <c r="O77" s="1"/>
  <c r="N54"/>
  <c r="O54"/>
  <c r="N55"/>
  <c r="O55"/>
  <c r="N56"/>
  <c r="O56"/>
  <c r="N57"/>
  <c r="O57"/>
  <c r="O53"/>
  <c r="N53"/>
  <c r="O45"/>
  <c r="N45"/>
  <c r="N39"/>
  <c r="O39"/>
  <c r="O38"/>
  <c r="N38"/>
  <c r="O24"/>
  <c r="N24"/>
  <c r="O21"/>
  <c r="N21"/>
  <c r="N33"/>
  <c r="C74"/>
  <c r="D74"/>
  <c r="E74"/>
  <c r="C75"/>
  <c r="D75"/>
  <c r="E75"/>
  <c r="C76"/>
  <c r="D76"/>
  <c r="E76"/>
  <c r="D73"/>
  <c r="E73"/>
  <c r="C73"/>
  <c r="D69"/>
  <c r="D71" s="1"/>
  <c r="E66"/>
  <c r="E67"/>
  <c r="D66"/>
  <c r="D67" s="1"/>
  <c r="E63"/>
  <c r="E64"/>
  <c r="D63"/>
  <c r="D64" s="1"/>
  <c r="C54"/>
  <c r="D54"/>
  <c r="E54"/>
  <c r="C55"/>
  <c r="D55"/>
  <c r="E55"/>
  <c r="C56"/>
  <c r="D56"/>
  <c r="E56"/>
  <c r="C57"/>
  <c r="D57"/>
  <c r="E57"/>
  <c r="C58"/>
  <c r="D58"/>
  <c r="E58"/>
  <c r="C59"/>
  <c r="D59"/>
  <c r="E59"/>
  <c r="C60"/>
  <c r="D60"/>
  <c r="E60"/>
  <c r="D53"/>
  <c r="E53"/>
  <c r="C53"/>
  <c r="E51"/>
  <c r="D51"/>
  <c r="D46"/>
  <c r="E46"/>
  <c r="D45"/>
  <c r="E45"/>
  <c r="C45"/>
  <c r="E42"/>
  <c r="E43"/>
  <c r="D43"/>
  <c r="D42"/>
  <c r="C39"/>
  <c r="D39"/>
  <c r="E39"/>
  <c r="D38"/>
  <c r="E38"/>
  <c r="C38"/>
  <c r="E35"/>
  <c r="E36"/>
  <c r="D36"/>
  <c r="D35"/>
  <c r="D33"/>
  <c r="D32"/>
  <c r="E29"/>
  <c r="E30"/>
  <c r="D30"/>
  <c r="D29"/>
  <c r="C24"/>
  <c r="C21"/>
  <c r="E25"/>
  <c r="E26"/>
  <c r="D25"/>
  <c r="D26"/>
  <c r="D24"/>
  <c r="E21"/>
  <c r="D21"/>
  <c r="T37" i="13" l="1"/>
  <c r="X40" i="6" s="1"/>
  <c r="S37" i="13"/>
  <c r="W40" i="6" s="1"/>
  <c r="R37" i="13"/>
  <c r="V40" i="6" s="1"/>
  <c r="K37" i="13" l="1"/>
  <c r="T19" l="1"/>
  <c r="R19"/>
  <c r="V22" i="6" s="1"/>
  <c r="E58" i="13"/>
  <c r="D58"/>
  <c r="D37"/>
  <c r="P37" s="1"/>
  <c r="T40" i="6" s="1"/>
  <c r="M37" i="13"/>
  <c r="L37"/>
  <c r="J37"/>
  <c r="I37"/>
  <c r="H37"/>
  <c r="G37"/>
  <c r="F37"/>
  <c r="E37"/>
  <c r="R77" i="6"/>
  <c r="Q77"/>
  <c r="Q61"/>
  <c r="S40"/>
  <c r="R40"/>
  <c r="Q40"/>
  <c r="P40"/>
  <c r="N40"/>
  <c r="E77"/>
  <c r="D77"/>
  <c r="E40"/>
  <c r="D40"/>
  <c r="D61"/>
  <c r="M66"/>
  <c r="X22" l="1"/>
  <c r="T30" i="13"/>
  <c r="X33" i="6" s="1"/>
  <c r="P30" i="13"/>
  <c r="H26" i="14"/>
  <c r="I26"/>
  <c r="H27"/>
  <c r="H28" s="1"/>
  <c r="K70" i="13"/>
  <c r="N73" i="6" s="1"/>
  <c r="N77" s="1"/>
  <c r="C26" i="10"/>
  <c r="C25"/>
  <c r="C14"/>
  <c r="T33" i="6" l="1"/>
  <c r="P44" i="13"/>
  <c r="T47" i="6" s="1"/>
  <c r="S77"/>
  <c r="S78" s="1"/>
  <c r="M73"/>
  <c r="M74" l="1"/>
  <c r="M77" s="1"/>
  <c r="S33"/>
  <c r="L33"/>
  <c r="K33"/>
  <c r="N78" l="1"/>
  <c r="E74" i="13"/>
  <c r="D74"/>
  <c r="L22" i="6"/>
  <c r="M22"/>
  <c r="O22"/>
  <c r="P22"/>
  <c r="Q22"/>
  <c r="R22"/>
  <c r="S22"/>
  <c r="K22"/>
  <c r="F22"/>
  <c r="F30" i="13"/>
  <c r="G30"/>
  <c r="H30"/>
  <c r="I30"/>
  <c r="J30"/>
  <c r="K30"/>
  <c r="L30"/>
  <c r="C15" i="10"/>
  <c r="K24" i="13"/>
  <c r="E19"/>
  <c r="F19"/>
  <c r="G19"/>
  <c r="H19"/>
  <c r="I19"/>
  <c r="J19"/>
  <c r="M19"/>
  <c r="D19"/>
  <c r="T26"/>
  <c r="X29" i="6" s="1"/>
  <c r="S26" i="13"/>
  <c r="W29" i="6" s="1"/>
  <c r="R26" i="13"/>
  <c r="V29" i="6" s="1"/>
  <c r="K26" i="13"/>
  <c r="J26"/>
  <c r="I26"/>
  <c r="H26"/>
  <c r="G26"/>
  <c r="M70"/>
  <c r="F33" i="6"/>
  <c r="D22" l="1"/>
  <c r="E22"/>
  <c r="M74" i="13"/>
  <c r="E75"/>
  <c r="C12" i="10"/>
  <c r="K74" i="13"/>
  <c r="C28" i="10"/>
  <c r="N22" i="6"/>
  <c r="R30" i="13"/>
  <c r="V33" i="6" s="1"/>
  <c r="E29" i="13" l="1"/>
  <c r="E32" i="6" l="1"/>
  <c r="M32" s="1"/>
  <c r="M29" i="13"/>
  <c r="T58"/>
  <c r="X61" i="6" s="1"/>
  <c r="S58" i="13"/>
  <c r="W61" i="6" s="1"/>
  <c r="R58" i="13"/>
  <c r="V61" i="6" s="1"/>
  <c r="M56" i="13" l="1"/>
  <c r="L56"/>
  <c r="S43"/>
  <c r="W46" i="6" s="1"/>
  <c r="T43" i="13"/>
  <c r="X46" i="6" s="1"/>
  <c r="E30" i="13"/>
  <c r="E33" i="6" s="1"/>
  <c r="R27" l="1"/>
  <c r="O25" l="1"/>
  <c r="M25"/>
  <c r="D24" i="13"/>
  <c r="M23"/>
  <c r="E21"/>
  <c r="E24" l="1"/>
  <c r="E24" i="6"/>
  <c r="D27"/>
  <c r="D44" i="13"/>
  <c r="C13" i="10"/>
  <c r="S27" i="6"/>
  <c r="M24" i="13"/>
  <c r="M59" i="6"/>
  <c r="G59"/>
  <c r="T18"/>
  <c r="T19"/>
  <c r="E29" i="10"/>
  <c r="F29"/>
  <c r="G29"/>
  <c r="E20"/>
  <c r="E30" s="1"/>
  <c r="F20"/>
  <c r="F30" s="1"/>
  <c r="G20"/>
  <c r="G30" s="1"/>
  <c r="S46" i="6"/>
  <c r="R46"/>
  <c r="Q46"/>
  <c r="S43"/>
  <c r="R43"/>
  <c r="Q43"/>
  <c r="P43"/>
  <c r="S36"/>
  <c r="R36"/>
  <c r="Q36"/>
  <c r="P36"/>
  <c r="Q30"/>
  <c r="R30"/>
  <c r="S30"/>
  <c r="P30"/>
  <c r="L30"/>
  <c r="P71"/>
  <c r="Q71"/>
  <c r="R69"/>
  <c r="R71" s="1"/>
  <c r="P58"/>
  <c r="R61"/>
  <c r="R78" s="1"/>
  <c r="S61"/>
  <c r="P60"/>
  <c r="Q78"/>
  <c r="E27" l="1"/>
  <c r="E44" i="13"/>
  <c r="P61" i="6"/>
  <c r="P78"/>
  <c r="Q47"/>
  <c r="O59"/>
  <c r="M24"/>
  <c r="S69"/>
  <c r="S71" s="1"/>
  <c r="M63" i="13"/>
  <c r="M64" s="1"/>
  <c r="L63"/>
  <c r="L64" s="1"/>
  <c r="M60"/>
  <c r="M61" s="1"/>
  <c r="L60"/>
  <c r="L61" s="1"/>
  <c r="M42"/>
  <c r="L43"/>
  <c r="O46" i="6" s="1"/>
  <c r="M39" i="13"/>
  <c r="M40" s="1"/>
  <c r="L39"/>
  <c r="L40" s="1"/>
  <c r="M32"/>
  <c r="M33" s="1"/>
  <c r="L32"/>
  <c r="L33" s="1"/>
  <c r="M30"/>
  <c r="M26"/>
  <c r="M27" s="1"/>
  <c r="L26"/>
  <c r="L27" s="1"/>
  <c r="F68"/>
  <c r="G68"/>
  <c r="H68"/>
  <c r="I68"/>
  <c r="J68"/>
  <c r="K68"/>
  <c r="J74"/>
  <c r="I74"/>
  <c r="H74"/>
  <c r="G74"/>
  <c r="F74"/>
  <c r="K64"/>
  <c r="J64"/>
  <c r="I64"/>
  <c r="H64"/>
  <c r="G64"/>
  <c r="F64"/>
  <c r="K61"/>
  <c r="J61"/>
  <c r="I61"/>
  <c r="H61"/>
  <c r="G61"/>
  <c r="F61"/>
  <c r="G58"/>
  <c r="H58"/>
  <c r="I58"/>
  <c r="J58"/>
  <c r="K58"/>
  <c r="K75" s="1"/>
  <c r="F58"/>
  <c r="G75"/>
  <c r="H75"/>
  <c r="I75"/>
  <c r="J75"/>
  <c r="F75"/>
  <c r="K33"/>
  <c r="J33"/>
  <c r="I33"/>
  <c r="H33"/>
  <c r="G33"/>
  <c r="F33"/>
  <c r="K43"/>
  <c r="N46" i="6" s="1"/>
  <c r="N47" s="1"/>
  <c r="N79" s="1"/>
  <c r="J43" i="13"/>
  <c r="I43"/>
  <c r="H43"/>
  <c r="G43"/>
  <c r="F43"/>
  <c r="K40"/>
  <c r="J40"/>
  <c r="I40"/>
  <c r="H40"/>
  <c r="G40"/>
  <c r="F40"/>
  <c r="K27"/>
  <c r="K44" s="1"/>
  <c r="J27"/>
  <c r="I27"/>
  <c r="H27"/>
  <c r="G27"/>
  <c r="F27"/>
  <c r="F24"/>
  <c r="F44" s="1"/>
  <c r="G24"/>
  <c r="G44" s="1"/>
  <c r="H24"/>
  <c r="H44" s="1"/>
  <c r="I24"/>
  <c r="I44" s="1"/>
  <c r="J24"/>
  <c r="J44" s="1"/>
  <c r="T68"/>
  <c r="S68"/>
  <c r="R68"/>
  <c r="S64"/>
  <c r="W67" i="6" s="1"/>
  <c r="R64" i="13"/>
  <c r="V67" i="6" s="1"/>
  <c r="S61" i="13"/>
  <c r="W64" i="6" s="1"/>
  <c r="R61" i="13"/>
  <c r="V64" i="6" s="1"/>
  <c r="T75" i="13"/>
  <c r="X78" i="6" s="1"/>
  <c r="S75" i="13"/>
  <c r="W78" i="6" s="1"/>
  <c r="R43" i="13"/>
  <c r="V46" i="6" s="1"/>
  <c r="T40" i="13"/>
  <c r="X43" i="6" s="1"/>
  <c r="S40" i="13"/>
  <c r="W43" i="6" s="1"/>
  <c r="R40" i="13"/>
  <c r="V43" i="6" s="1"/>
  <c r="T33" i="13"/>
  <c r="X36" i="6" s="1"/>
  <c r="S33" i="13"/>
  <c r="W36" i="6" s="1"/>
  <c r="R33" i="13"/>
  <c r="V36" i="6" s="1"/>
  <c r="T27" i="13"/>
  <c r="X30" i="6" s="1"/>
  <c r="S27" i="13"/>
  <c r="W30" i="6" s="1"/>
  <c r="R27" i="13"/>
  <c r="V30" i="6" s="1"/>
  <c r="T24" i="13"/>
  <c r="S24"/>
  <c r="R24"/>
  <c r="D28" i="10"/>
  <c r="D26"/>
  <c r="D25"/>
  <c r="C19"/>
  <c r="D19" s="1"/>
  <c r="C18"/>
  <c r="D18" s="1"/>
  <c r="C17"/>
  <c r="D17" s="1"/>
  <c r="C16"/>
  <c r="D16" s="1"/>
  <c r="D15"/>
  <c r="D14"/>
  <c r="L71" i="6"/>
  <c r="K71"/>
  <c r="K67"/>
  <c r="L64"/>
  <c r="K64"/>
  <c r="L61"/>
  <c r="K61"/>
  <c r="L46"/>
  <c r="K46"/>
  <c r="L43"/>
  <c r="K43"/>
  <c r="L40"/>
  <c r="K40"/>
  <c r="L36"/>
  <c r="K36"/>
  <c r="K30"/>
  <c r="L27"/>
  <c r="K27"/>
  <c r="F67"/>
  <c r="M67"/>
  <c r="F64"/>
  <c r="M63"/>
  <c r="M64" s="1"/>
  <c r="F77"/>
  <c r="F71"/>
  <c r="F61"/>
  <c r="K78"/>
  <c r="F46"/>
  <c r="M45"/>
  <c r="M46" s="1"/>
  <c r="F43"/>
  <c r="M42"/>
  <c r="M43" s="1"/>
  <c r="F40"/>
  <c r="M39"/>
  <c r="M40" s="1"/>
  <c r="F36"/>
  <c r="M35"/>
  <c r="M36" s="1"/>
  <c r="M33"/>
  <c r="F30"/>
  <c r="M29"/>
  <c r="M30" s="1"/>
  <c r="F27"/>
  <c r="L47"/>
  <c r="F47"/>
  <c r="O69"/>
  <c r="O67"/>
  <c r="O66"/>
  <c r="O64"/>
  <c r="O63"/>
  <c r="O60"/>
  <c r="O58"/>
  <c r="O61"/>
  <c r="O43"/>
  <c r="O36"/>
  <c r="O30"/>
  <c r="O26"/>
  <c r="O29"/>
  <c r="O19"/>
  <c r="O18"/>
  <c r="V27" l="1"/>
  <c r="V47" s="1"/>
  <c r="R44" i="13"/>
  <c r="W27" i="6"/>
  <c r="W47" s="1"/>
  <c r="W79" s="1"/>
  <c r="S44" i="13"/>
  <c r="X27" i="6"/>
  <c r="X47" s="1"/>
  <c r="X79" s="1"/>
  <c r="T79" s="1"/>
  <c r="T44" i="13"/>
  <c r="R75"/>
  <c r="V78" i="6" s="1"/>
  <c r="V70"/>
  <c r="V71"/>
  <c r="W70"/>
  <c r="W71"/>
  <c r="X70"/>
  <c r="X71"/>
  <c r="M43" i="13"/>
  <c r="M44" s="1"/>
  <c r="K76"/>
  <c r="L78" i="6"/>
  <c r="F78"/>
  <c r="J76" i="13"/>
  <c r="I76"/>
  <c r="H76"/>
  <c r="G76"/>
  <c r="F76"/>
  <c r="P47" i="6"/>
  <c r="P79" s="1"/>
  <c r="O33"/>
  <c r="O47" s="1"/>
  <c r="R76" i="13"/>
  <c r="L79" i="6"/>
  <c r="O71"/>
  <c r="K47"/>
  <c r="K79" s="1"/>
  <c r="F79"/>
  <c r="O78"/>
  <c r="Q79"/>
  <c r="S76" i="13"/>
  <c r="T76"/>
  <c r="P76" s="1"/>
  <c r="V79" i="6" l="1"/>
  <c r="O79"/>
  <c r="D78"/>
  <c r="M60"/>
  <c r="M58"/>
  <c r="E61"/>
  <c r="E78" s="1"/>
  <c r="E66" i="13"/>
  <c r="L66"/>
  <c r="M66"/>
  <c r="E67"/>
  <c r="E69" i="6" s="1"/>
  <c r="E71" s="1"/>
  <c r="L67" i="13"/>
  <c r="M67"/>
  <c r="E19" i="6"/>
  <c r="E18"/>
  <c r="L55" i="13"/>
  <c r="L57"/>
  <c r="M55"/>
  <c r="M57"/>
  <c r="C24" i="10"/>
  <c r="M58" i="13" l="1"/>
  <c r="L58"/>
  <c r="D24" i="10"/>
  <c r="R18" i="6"/>
  <c r="M18"/>
  <c r="R19"/>
  <c r="S19" s="1"/>
  <c r="M19"/>
  <c r="D47"/>
  <c r="D79" s="1"/>
  <c r="M26"/>
  <c r="M27" s="1"/>
  <c r="M47" s="1"/>
  <c r="M57"/>
  <c r="M61" s="1"/>
  <c r="M69"/>
  <c r="M71" s="1"/>
  <c r="D13" i="10"/>
  <c r="D68" i="13"/>
  <c r="M68"/>
  <c r="L68"/>
  <c r="E68"/>
  <c r="C27" i="10" l="1"/>
  <c r="M78" i="6"/>
  <c r="D27" i="10"/>
  <c r="R47" i="6"/>
  <c r="R79" s="1"/>
  <c r="S18"/>
  <c r="S47" s="1"/>
  <c r="E47"/>
  <c r="M79" l="1"/>
  <c r="S79"/>
  <c r="D12" i="10"/>
  <c r="D20" s="1"/>
  <c r="C20"/>
  <c r="L75" i="13"/>
  <c r="M75"/>
  <c r="L23"/>
  <c r="L24" s="1"/>
  <c r="L44" s="1"/>
  <c r="C23" i="10" l="1"/>
  <c r="D75" i="13"/>
  <c r="D76" s="1"/>
  <c r="M76"/>
  <c r="L76"/>
  <c r="E76"/>
  <c r="E79" i="6"/>
  <c r="D23" i="10" l="1"/>
  <c r="D29" s="1"/>
  <c r="D30" s="1"/>
  <c r="C29"/>
  <c r="C30" s="1"/>
</calcChain>
</file>

<file path=xl/sharedStrings.xml><?xml version="1.0" encoding="utf-8"?>
<sst xmlns="http://schemas.openxmlformats.org/spreadsheetml/2006/main" count="621" uniqueCount="213">
  <si>
    <t>№ з/п</t>
  </si>
  <si>
    <t>Найменування заходів (пооб'єктно)</t>
  </si>
  <si>
    <t>І кв.</t>
  </si>
  <si>
    <t>ІІ кв.</t>
  </si>
  <si>
    <t>ІІІ кв.</t>
  </si>
  <si>
    <t>ІV кв.</t>
  </si>
  <si>
    <t xml:space="preserve"> 2.1</t>
  </si>
  <si>
    <t xml:space="preserve">Найменування заходів </t>
  </si>
  <si>
    <t>Інші заходи</t>
  </si>
  <si>
    <t xml:space="preserve">загальна сума </t>
  </si>
  <si>
    <t>амортизаційні відрахування</t>
  </si>
  <si>
    <t>ВОДОПОСТАЧАННЯ</t>
  </si>
  <si>
    <t>ВОДОВІДВЕДЕННЯ</t>
  </si>
  <si>
    <t>виробничі інвестиції з прибутку</t>
  </si>
  <si>
    <t>підлягають поверненню</t>
  </si>
  <si>
    <t xml:space="preserve"> не підлягають поверненню </t>
  </si>
  <si>
    <t>прогнозний період</t>
  </si>
  <si>
    <t>що не підлягають поверненню</t>
  </si>
  <si>
    <t>госпо-          дарський  (вартість    матеріальних ресурсів)</t>
  </si>
  <si>
    <t>Усього за Інвест програмою</t>
  </si>
  <si>
    <t>плано-ваний період     + n*</t>
  </si>
  <si>
    <t xml:space="preserve">     (підпис)</t>
  </si>
  <si>
    <t>підрядний</t>
  </si>
  <si>
    <t>-</t>
  </si>
  <si>
    <t>ЛКСП "Лисичанськводоканал"</t>
  </si>
  <si>
    <t>Начальник ВТВ</t>
  </si>
  <si>
    <t>Заходи щодо забезпечення технологічного та/або комерційного обліку ресурсів, з них:</t>
  </si>
  <si>
    <t>ІІ</t>
  </si>
  <si>
    <t>І</t>
  </si>
  <si>
    <t>з урахуванням:</t>
  </si>
  <si>
    <t>Водопостачання</t>
  </si>
  <si>
    <t xml:space="preserve">Заходи зі зниження питомих витрат, а також втрат ресурсів </t>
  </si>
  <si>
    <t>Заходи щодо забезпечення технологічного та/або комерційного обліку ресурсів</t>
  </si>
  <si>
    <t>Заходи щодо зменшення обсягу витрат води на технологічні потреби</t>
  </si>
  <si>
    <t xml:space="preserve">Заходи щодо підвищення якості послуг з централізованого водопостачання </t>
  </si>
  <si>
    <t>Заходи щодо підвищення екологічної безпеки та охорони навколишнього середовища</t>
  </si>
  <si>
    <t>Заходи щодо модернізації та закупівлі транспортних засобів спеціального та спеціалізованого призначення</t>
  </si>
  <si>
    <t>Усього за розділом І</t>
  </si>
  <si>
    <t>Водовідведення</t>
  </si>
  <si>
    <t>Заходи зі зниження питомих витрат, а також втрат ресурсів</t>
  </si>
  <si>
    <t>Усього за розділом ІІ</t>
  </si>
  <si>
    <t>Усього за інвестиційною програмою</t>
  </si>
  <si>
    <t>(посада відповідального виконавця)</t>
  </si>
  <si>
    <t>Кількісний показник (одиниця виміру)</t>
  </si>
  <si>
    <t>Фінансовий план використання коштів на виконання інвестиційної програми за джерелами фінансування, тис. грн. (без ПДВ)</t>
  </si>
  <si>
    <t>Строк окупності (місяців)**</t>
  </si>
  <si>
    <t>аморти-   заційні відраху-   вання</t>
  </si>
  <si>
    <t>бюджетні кошти   (не підлягають поверненню)</t>
  </si>
  <si>
    <t>отримані у планованому періоді бюджетні кошти, що не підлягають поверненню</t>
  </si>
  <si>
    <t xml:space="preserve"> інші залучені кошти, отримані у планованому  періоді, з них:</t>
  </si>
  <si>
    <t>що підлягають поверненню</t>
  </si>
  <si>
    <t xml:space="preserve"> За способом виконання,                 тис. грн. (без ПДВ)</t>
  </si>
  <si>
    <t>Строк окупності (місяців)*</t>
  </si>
  <si>
    <t>Усього за розділом  І</t>
  </si>
  <si>
    <t>Усього за розділом  ІІ</t>
  </si>
  <si>
    <t>Графік здійснення заходів та використання коштів на планований та прогнозний періоди  тис. грн. (без ПДВ)</t>
  </si>
  <si>
    <t>планований період</t>
  </si>
  <si>
    <t>планований період            + 1</t>
  </si>
  <si>
    <t xml:space="preserve">   (прізвище, ім’я, по батькові)</t>
  </si>
  <si>
    <t>МП</t>
  </si>
  <si>
    <t>Головний інженер ЛКСП "Лисичанськводоканал"</t>
  </si>
  <si>
    <t>А.І. Боровська</t>
  </si>
  <si>
    <t>В.М. Францов</t>
  </si>
  <si>
    <t>1 од.</t>
  </si>
  <si>
    <t>1.1</t>
  </si>
  <si>
    <t>1.2</t>
  </si>
  <si>
    <t>1.3</t>
  </si>
  <si>
    <t>1.4</t>
  </si>
  <si>
    <t>1.5</t>
  </si>
  <si>
    <t>1.6</t>
  </si>
  <si>
    <t>1.7</t>
  </si>
  <si>
    <t>1.8</t>
  </si>
  <si>
    <t>Будівництво, реконструкція та модернізація об’єктів водопостачання  з урахуванням:</t>
  </si>
  <si>
    <t>Усього за підпунктом 1.2</t>
  </si>
  <si>
    <t>Усього за підпунктом 1.7</t>
  </si>
  <si>
    <t>2.5</t>
  </si>
  <si>
    <t>Усього за підпунктом 2.5</t>
  </si>
  <si>
    <t>Заходи зі зниження питомих витрат, а також втрат ресурсів, з них:</t>
  </si>
  <si>
    <t>1.1.1.</t>
  </si>
  <si>
    <t>1.1.2.</t>
  </si>
  <si>
    <t>Усього за підпунктом 1.1</t>
  </si>
  <si>
    <t>1.2.1</t>
  </si>
  <si>
    <t>Заходи зі зниження питомих витрат,  а також втрат ресурсів, з них:</t>
  </si>
  <si>
    <t>2.1</t>
  </si>
  <si>
    <t>2.2</t>
  </si>
  <si>
    <t>2.2.1</t>
  </si>
  <si>
    <t>2.2.2</t>
  </si>
  <si>
    <t>Усього за підпунктом 2.1</t>
  </si>
  <si>
    <t>2.2.3</t>
  </si>
  <si>
    <t>Усього за підпунктом 2.2</t>
  </si>
  <si>
    <t>Заходи щодо підвищення екологічної безпеки та охорони навколишнього середовища, з них:</t>
  </si>
  <si>
    <t>до  Порядку розроблення, погодження та затвердження  інвестиційних програм суб’єктів господарювання у сфері  централізованого водопостачання та водовідведення</t>
  </si>
  <si>
    <t xml:space="preserve">Додаток  3                                                                                              </t>
  </si>
  <si>
    <t>Головний економіст</t>
  </si>
  <si>
    <t>О.В. Калитка</t>
  </si>
  <si>
    <t xml:space="preserve">(найменування ліцензіата) </t>
  </si>
  <si>
    <t>Фінансовий план використання коштів на виконання інвестиційної програми за джерелами фінансування, тис. грн (без ПДВ)</t>
  </si>
  <si>
    <t xml:space="preserve"> Сума позичкових коштів та відсотків за їх  використання, що підлягає поверненню у планованому періоді,            тис. грн              (без ПДВ)</t>
  </si>
  <si>
    <t xml:space="preserve"> Сума інших залучених коштів, що підлягає поверненню у планованому періоді,          тис. грн          (без ПДВ)</t>
  </si>
  <si>
    <t>Кошти, що враховуються    у структурі тарифів           гр.5 + гр.6. +      гр. 11 + гр. 12      тис. грн           (без ПДВ)</t>
  </si>
  <si>
    <t xml:space="preserve"> За способом виконання,                 тис. грн (без ПДВ)</t>
  </si>
  <si>
    <t>№ аркуша обґрунтовуючих матеріалів</t>
  </si>
  <si>
    <t>Економія паливно-енергетичних ресурсів            (кВт/год/рік)</t>
  </si>
  <si>
    <t>Економія фонду заробітної плати                                                                          (тис. грн/рік)</t>
  </si>
  <si>
    <t>Економічний ефект (тис. грн )**</t>
  </si>
  <si>
    <t>госпо          дарський  (вартість    матеріальних ресурсів)</t>
  </si>
  <si>
    <t>аморти   заційні відраху   вання</t>
  </si>
  <si>
    <t>отримані у планованому періоді позичкові кошти фінансових установ, що підлягають поверненню</t>
  </si>
  <si>
    <t>Заходи щодо зменшення обсягу витрат води на технологічні потреби, з них:</t>
  </si>
  <si>
    <t>Усього за підпунктом 1.3</t>
  </si>
  <si>
    <t>Заходи щодо підвищення якості послуг з централізованого водопостачання, з них:</t>
  </si>
  <si>
    <t>Усього за підпунктом 1.4</t>
  </si>
  <si>
    <t>Заходи щодо впровадження та розвитку інформаційних технологій, з них:</t>
  </si>
  <si>
    <t>Усього за підпунктом 1.5</t>
  </si>
  <si>
    <t>Заходи щодо модернізації та закупівлі транспортних засобів спеціального та спеціалізованого призначення, з них:</t>
  </si>
  <si>
    <t>Усього за підпунктом 1.6</t>
  </si>
  <si>
    <t>Інші заходи, з них:</t>
  </si>
  <si>
    <t>Усього за підпунктом 1.8</t>
  </si>
  <si>
    <t xml:space="preserve">  2.1</t>
  </si>
  <si>
    <t xml:space="preserve">  2.2</t>
  </si>
  <si>
    <t xml:space="preserve"> Усього за підпунктом  2.2</t>
  </si>
  <si>
    <t xml:space="preserve">  2.3</t>
  </si>
  <si>
    <t xml:space="preserve"> Усього за підпунктом 2.3</t>
  </si>
  <si>
    <t>2.4</t>
  </si>
  <si>
    <t>Усього за підпунктом  2.4</t>
  </si>
  <si>
    <t>Усього за підпунктом  2.5</t>
  </si>
  <si>
    <t>2.6</t>
  </si>
  <si>
    <t>Усього за підпунктом 2.6</t>
  </si>
  <si>
    <t>Усього за інвестиційним планом</t>
  </si>
  <si>
    <t>Примітки:</t>
  </si>
  <si>
    <t>* Суми витрат по заходах та економічний ефект від їх впровадження  при розрахунку строку окупності враховувати без ПДВ.</t>
  </si>
  <si>
    <t>** Складові розрахунку економічного ефекту від впровадження  заходів враховувати без ПДВ.</t>
  </si>
  <si>
    <t xml:space="preserve">Додаток  4                                                                                             </t>
  </si>
  <si>
    <r>
      <t xml:space="preserve"> Будівництво, реконструкція та модернізація об</t>
    </r>
    <r>
      <rPr>
        <b/>
        <sz val="12"/>
        <rFont val="Calibri"/>
        <family val="2"/>
        <charset val="204"/>
      </rPr>
      <t>’</t>
    </r>
    <r>
      <rPr>
        <b/>
        <sz val="12"/>
        <rFont val="Times New Roman"/>
        <family val="1"/>
        <charset val="204"/>
      </rPr>
      <t>єктів водопостачання, з урахуванням:</t>
    </r>
  </si>
  <si>
    <r>
      <t xml:space="preserve"> Будівництво, реконструкція та модернізація об</t>
    </r>
    <r>
      <rPr>
        <b/>
        <sz val="12"/>
        <rFont val="Calibri"/>
        <family val="2"/>
        <charset val="204"/>
      </rPr>
      <t>’</t>
    </r>
    <r>
      <rPr>
        <b/>
        <sz val="12"/>
        <rFont val="Times New Roman"/>
        <family val="1"/>
        <charset val="204"/>
      </rPr>
      <t>єктів водовідведення, з урахуванням:</t>
    </r>
  </si>
  <si>
    <t>Графік здійснення заходів та використання коштів на планований період,                                                                                                                                 тис. грн (без ПДВ)</t>
  </si>
  <si>
    <t>Заходи щодо провадження та розвитку інформаційних технологій, з них:</t>
  </si>
  <si>
    <t xml:space="preserve">  1.7</t>
  </si>
  <si>
    <t>Інші заходи,з них:</t>
  </si>
  <si>
    <t>2.3</t>
  </si>
  <si>
    <t>Усього за підпунктом 2.3</t>
  </si>
  <si>
    <t>Модернізація та закупівля транспортних засобів спеціального та спеціалізованого призначення, з них:</t>
  </si>
  <si>
    <t xml:space="preserve">Примітки:  n* - кількість років інвестиційної програми.     
</t>
  </si>
  <si>
    <t>** Суми витрат по заходах та економічний ефект від їх впровадження  при розрахунку строку окупності враховувати без ПДВ.</t>
  </si>
  <si>
    <t>*** Складові розрахунку економічного ефекту від впровадження  заходів враховувати без ПДВ.</t>
  </si>
  <si>
    <t xml:space="preserve">  1.3</t>
  </si>
  <si>
    <t xml:space="preserve">  1.8</t>
  </si>
  <si>
    <t>позичкові кошти</t>
  </si>
  <si>
    <t>Додаток 5 
до  Порядку розроблення, погодження та затвердження інвестиційних програм суб’єктів господарювання у сфері  централізованого водопостачання та водовідведення</t>
  </si>
  <si>
    <t xml:space="preserve">(назва ліцензіата) </t>
  </si>
  <si>
    <t>Кошти, що враховуються у структурі тарифів за джерелами фінансування,  
тис. грн (без ПДВ)</t>
  </si>
  <si>
    <t xml:space="preserve"> сума позичкових коштів та відсотків за їх  використання, що підлягає поверненню у планованому періоді</t>
  </si>
  <si>
    <t xml:space="preserve">сума інших  залучених коштів, що підлягає поверненню у планованому періоді </t>
  </si>
  <si>
    <t>Будівництво, реконструкція та модернізація об’єктів водопостачання, з урахуванням:</t>
  </si>
  <si>
    <t>Заходи щодо впровадження та розвитку інформаційних технологій</t>
  </si>
  <si>
    <t xml:space="preserve"> Будівництво, реконструкція та модернізація об’єктів водовідведення, з урахуванням:</t>
  </si>
  <si>
    <t xml:space="preserve">№ аркуша обґрунтовуючих матеріалів </t>
  </si>
  <si>
    <t>Економія паливно-енергетичних ресурсів (кВт*год/прогнозний період)</t>
  </si>
  <si>
    <t>Економія фонду заробітної плати, (тис. грн/прогнозний період)</t>
  </si>
  <si>
    <t>Економічний ефект  (тис. грн)***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</si>
  <si>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</si>
  <si>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</si>
  <si>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</si>
  <si>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</si>
  <si>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</si>
  <si>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>Головний бухгалтер                                                __________________                        Боброва Лілія Орестовна</t>
  </si>
  <si>
    <t>1,2,2</t>
  </si>
  <si>
    <t>1.2.3</t>
  </si>
  <si>
    <t>1.2.1.</t>
  </si>
  <si>
    <t>1.2.2.</t>
  </si>
  <si>
    <t>1.2.3.</t>
  </si>
  <si>
    <t>2.2.4</t>
  </si>
  <si>
    <t>1.4.1</t>
  </si>
  <si>
    <t>0</t>
  </si>
  <si>
    <t>Будівництво, реконструкція та модернізація об’єктів водовідведення  з урахуванням:</t>
  </si>
  <si>
    <t>2.6.1</t>
  </si>
  <si>
    <t>2.6.2</t>
  </si>
  <si>
    <t>1.1.1</t>
  </si>
  <si>
    <t>Начальник ВТВ                                                        __________________                       Боровська Алла Іванівна</t>
  </si>
  <si>
    <t xml:space="preserve">                                                      </t>
  </si>
  <si>
    <t>Річний  інвестиційний план на 2021 рік</t>
  </si>
  <si>
    <t>2 од.</t>
  </si>
  <si>
    <t>Встановлення приладу обліку на напірному колектору КНС №2 м.Лисичанськ</t>
  </si>
  <si>
    <t>Встановлення приладу обліку на напірному колектору КНС №3 м.Лисичанськ</t>
  </si>
  <si>
    <t>Встановлення приладу обліку на напірному колектору КНС №6 м.Лисичанськ</t>
  </si>
  <si>
    <t>Встановлення приладу обліку на напірному колектору КНС №10 м.Лисичанськ</t>
  </si>
  <si>
    <t>Встановлення приладу обліку на напірному колектору КНС №11 м.Лисичанськ</t>
  </si>
  <si>
    <t>Оснащення вузлом технологічного обліку питної води  ВНС "Лисичанська" за адресою: Луганська обл., м.Лисичанськ, пр. Перемоги, буд. 159-В"</t>
  </si>
  <si>
    <t>2.6.3</t>
  </si>
  <si>
    <t xml:space="preserve">Придбання дизельної електростанції </t>
  </si>
  <si>
    <t>2.6.4</t>
  </si>
  <si>
    <t xml:space="preserve">Придбання мотопомпи для брудної води </t>
  </si>
  <si>
    <t>2.2.5</t>
  </si>
  <si>
    <t>1.6.1</t>
  </si>
  <si>
    <t>Оснащення вузлом вимірювання рівня води у двох резервуарах ВНС "Лисичанська" за адресою: Луганська обл., м.Лисичанськ, пр. Перемоги (Леніна), буд. 159-В"</t>
  </si>
  <si>
    <t>1.6.2</t>
  </si>
  <si>
    <t>2од.</t>
  </si>
  <si>
    <t>1.8.1</t>
  </si>
  <si>
    <t>2.2.2.</t>
  </si>
  <si>
    <t xml:space="preserve">План витрат за джерелами фінансування на виконання інвестиційної програми для врахування у структурі тарифів  на 12 місяців  2021 року   </t>
  </si>
  <si>
    <t>Фінансовий план довгострокової інвестиційної програми на 2021 рік</t>
  </si>
  <si>
    <t>1.6.2. Придбання  аварійно-ремонтної майстерні</t>
  </si>
  <si>
    <t xml:space="preserve">1.6.2. Придбання  аварійно-ремонтної майстерні </t>
  </si>
  <si>
    <t xml:space="preserve">1.6.1. Придбання екскаватора - навантажувача </t>
  </si>
  <si>
    <t xml:space="preserve">1.8.1.Придбання аналізатору рідини </t>
  </si>
  <si>
    <t xml:space="preserve">1.6.1. Придбання екскаватора - навантажувача  </t>
  </si>
  <si>
    <t>Придбання термостату для розкладання зразка</t>
  </si>
  <si>
    <t xml:space="preserve">Придбання прибору  киснемір з датчиком </t>
  </si>
  <si>
    <t>ЗАТВЕРДЖЕНО                                                                                              Директор ЛКСП "Лисичанськводоканал"                                    _________________ Ю.В.Явтушенко                                                    "_____"  ___________________ 2020 р.</t>
  </si>
  <si>
    <t>ЗАТВЕРДЖЕНО                                                                                              Директор ЛКСП "Лисичанськводоканал"                                    _________________ Ю.В.Явтушенко                                                              "_____"  ___________________ 2020 р.</t>
  </si>
  <si>
    <t>Директор ЛКСП "Лисичанськводоканал"           __________________                         Юрій Вікторович Явтушенко</t>
  </si>
  <si>
    <t xml:space="preserve">ПОГОДЖЕНО
Рішенням Військово-цивільної адміністрації м.Лисичанськ Луганськоъ області
                 від _________________ №_____________                                                                                                                                                                          ___________________________________                                                                                           </t>
  </si>
  <si>
    <t xml:space="preserve">ПОГОДЖЕНО
Рішенням Військово-цивільної адміністрації м.Лисичанськ Луганської області                                                 
          від _________________ №_____________                                                                                                         ______________________                                                     </t>
  </si>
</sst>
</file>

<file path=xl/styles.xml><?xml version="1.0" encoding="utf-8"?>
<styleSheet xmlns="http://schemas.openxmlformats.org/spreadsheetml/2006/main">
  <numFmts count="3">
    <numFmt numFmtId="44" formatCode="_-* #,##0.00&quot;р.&quot;_-;\-* #,##0.00&quot;р.&quot;_-;_-* &quot;-&quot;??&quot;р.&quot;_-;_-@_-"/>
    <numFmt numFmtId="164" formatCode="0.0"/>
    <numFmt numFmtId="165" formatCode="0.000"/>
  </numFmts>
  <fonts count="21"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name val="Calibri"/>
      <family val="2"/>
      <charset val="204"/>
    </font>
    <font>
      <sz val="16"/>
      <name val="Times New Roman"/>
      <family val="1"/>
      <charset val="204"/>
    </font>
    <font>
      <sz val="10"/>
      <color theme="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383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top"/>
    </xf>
    <xf numFmtId="0" fontId="11" fillId="0" borderId="0" xfId="0" applyFont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vertical="top"/>
    </xf>
    <xf numFmtId="0" fontId="3" fillId="2" borderId="0" xfId="0" applyFont="1" applyFill="1" applyBorder="1" applyAlignment="1">
      <alignment horizontal="center" vertical="center"/>
    </xf>
    <xf numFmtId="44" fontId="7" fillId="0" borderId="1" xfId="0" applyNumberFormat="1" applyFont="1" applyFill="1" applyBorder="1" applyAlignment="1">
      <alignment horizontal="left" wrapText="1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2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4" fontId="9" fillId="0" borderId="1" xfId="0" applyNumberFormat="1" applyFont="1" applyFill="1" applyBorder="1" applyAlignment="1">
      <alignment horizontal="center" wrapText="1"/>
    </xf>
    <xf numFmtId="49" fontId="7" fillId="0" borderId="1" xfId="0" applyNumberFormat="1" applyFont="1" applyFill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wrapText="1"/>
    </xf>
    <xf numFmtId="0" fontId="7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13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left" wrapText="1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3" fontId="7" fillId="0" borderId="1" xfId="2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165" fontId="7" fillId="0" borderId="1" xfId="1" applyNumberFormat="1" applyFont="1" applyFill="1" applyBorder="1" applyAlignment="1" applyProtection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2" fontId="9" fillId="0" borderId="1" xfId="0" applyNumberFormat="1" applyFont="1" applyFill="1" applyBorder="1" applyAlignment="1">
      <alignment horizontal="center" wrapText="1"/>
    </xf>
    <xf numFmtId="164" fontId="7" fillId="0" borderId="1" xfId="1" applyNumberFormat="1" applyFont="1" applyFill="1" applyBorder="1" applyAlignment="1" applyProtection="1">
      <alignment horizontal="center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3" fillId="0" borderId="0" xfId="0" applyFont="1" applyFill="1" applyAlignment="1">
      <alignment vertical="top" wrapText="1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0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Border="1"/>
    <xf numFmtId="0" fontId="9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9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>
      <alignment horizontal="center"/>
    </xf>
    <xf numFmtId="0" fontId="9" fillId="0" borderId="1" xfId="0" applyNumberFormat="1" applyFont="1" applyFill="1" applyBorder="1" applyAlignment="1">
      <alignment horizontal="center"/>
    </xf>
    <xf numFmtId="0" fontId="7" fillId="0" borderId="0" xfId="0" applyFont="1" applyFill="1" applyBorder="1" applyAlignment="1"/>
    <xf numFmtId="0" fontId="9" fillId="0" borderId="0" xfId="0" applyFont="1" applyFill="1" applyBorder="1" applyAlignment="1"/>
    <xf numFmtId="44" fontId="7" fillId="0" borderId="1" xfId="0" applyNumberFormat="1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/>
    <xf numFmtId="44" fontId="7" fillId="0" borderId="3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19" fillId="0" borderId="0" xfId="0" applyFont="1" applyFill="1"/>
    <xf numFmtId="2" fontId="7" fillId="0" borderId="1" xfId="0" applyNumberFormat="1" applyFont="1" applyFill="1" applyBorder="1" applyAlignment="1">
      <alignment horizontal="center"/>
    </xf>
    <xf numFmtId="1" fontId="7" fillId="0" borderId="1" xfId="0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wrapText="1"/>
    </xf>
    <xf numFmtId="2" fontId="7" fillId="0" borderId="1" xfId="1" applyNumberFormat="1" applyFont="1" applyFill="1" applyBorder="1" applyAlignment="1" applyProtection="1">
      <alignment horizontal="center" wrapText="1"/>
    </xf>
    <xf numFmtId="0" fontId="7" fillId="0" borderId="0" xfId="0" applyFont="1" applyFill="1" applyAlignment="1"/>
    <xf numFmtId="1" fontId="9" fillId="0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2" borderId="0" xfId="0" applyFont="1" applyFill="1" applyAlignment="1"/>
    <xf numFmtId="49" fontId="7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wrapText="1"/>
      <protection locked="0"/>
    </xf>
    <xf numFmtId="0" fontId="7" fillId="2" borderId="0" xfId="0" applyFont="1" applyFill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wrapText="1"/>
    </xf>
    <xf numFmtId="2" fontId="9" fillId="6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wrapText="1"/>
    </xf>
    <xf numFmtId="2" fontId="9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left" wrapText="1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1" fontId="7" fillId="0" borderId="1" xfId="0" applyNumberFormat="1" applyFont="1" applyFill="1" applyBorder="1" applyAlignment="1">
      <alignment horizontal="center" wrapText="1"/>
    </xf>
    <xf numFmtId="44" fontId="7" fillId="0" borderId="1" xfId="0" applyNumberFormat="1" applyFont="1" applyFill="1" applyBorder="1" applyAlignment="1">
      <alignment wrapText="1"/>
    </xf>
    <xf numFmtId="44" fontId="7" fillId="0" borderId="1" xfId="0" applyNumberFormat="1" applyFont="1" applyFill="1" applyBorder="1" applyAlignment="1">
      <alignment horizontal="center" wrapText="1"/>
    </xf>
    <xf numFmtId="1" fontId="7" fillId="0" borderId="1" xfId="1" applyNumberFormat="1" applyFont="1" applyFill="1" applyBorder="1" applyAlignment="1" applyProtection="1">
      <alignment horizontal="center" wrapText="1"/>
    </xf>
    <xf numFmtId="2" fontId="9" fillId="5" borderId="1" xfId="0" applyNumberFormat="1" applyFont="1" applyFill="1" applyBorder="1" applyAlignment="1">
      <alignment horizontal="center" wrapText="1"/>
    </xf>
    <xf numFmtId="1" fontId="9" fillId="5" borderId="1" xfId="0" applyNumberFormat="1" applyFont="1" applyFill="1" applyBorder="1" applyAlignment="1">
      <alignment horizontal="center" wrapText="1"/>
    </xf>
    <xf numFmtId="44" fontId="7" fillId="0" borderId="2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1" fontId="9" fillId="5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44" fontId="7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44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2" fontId="7" fillId="0" borderId="7" xfId="0" applyNumberFormat="1" applyFont="1" applyFill="1" applyBorder="1" applyAlignment="1">
      <alignment horizontal="center" wrapText="1"/>
    </xf>
    <xf numFmtId="0" fontId="9" fillId="0" borderId="1" xfId="1" applyNumberFormat="1" applyFont="1" applyFill="1" applyBorder="1" applyAlignment="1" applyProtection="1">
      <alignment horizontal="center" wrapText="1"/>
    </xf>
    <xf numFmtId="2" fontId="9" fillId="0" borderId="1" xfId="0" applyNumberFormat="1" applyFont="1" applyFill="1" applyBorder="1" applyAlignment="1">
      <alignment horizontal="center"/>
    </xf>
    <xf numFmtId="2" fontId="9" fillId="5" borderId="2" xfId="0" applyNumberFormat="1" applyFont="1" applyFill="1" applyBorder="1" applyAlignment="1">
      <alignment horizontal="center" wrapText="1"/>
    </xf>
    <xf numFmtId="1" fontId="9" fillId="5" borderId="2" xfId="0" applyNumberFormat="1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/>
    </xf>
    <xf numFmtId="2" fontId="9" fillId="6" borderId="15" xfId="0" applyNumberFormat="1" applyFont="1" applyFill="1" applyBorder="1" applyAlignment="1">
      <alignment horizontal="center" wrapText="1"/>
    </xf>
    <xf numFmtId="1" fontId="9" fillId="6" borderId="15" xfId="0" applyNumberFormat="1" applyFont="1" applyFill="1" applyBorder="1" applyAlignment="1">
      <alignment horizontal="center" wrapText="1"/>
    </xf>
    <xf numFmtId="0" fontId="9" fillId="5" borderId="2" xfId="0" applyFont="1" applyFill="1" applyBorder="1" applyAlignment="1">
      <alignment horizontal="center" wrapText="1"/>
    </xf>
    <xf numFmtId="0" fontId="9" fillId="6" borderId="15" xfId="0" applyFont="1" applyFill="1" applyBorder="1" applyAlignment="1">
      <alignment horizontal="center" wrapText="1"/>
    </xf>
    <xf numFmtId="0" fontId="9" fillId="0" borderId="0" xfId="0" applyFont="1" applyFill="1" applyAlignment="1"/>
    <xf numFmtId="0" fontId="9" fillId="0" borderId="1" xfId="0" applyNumberFormat="1" applyFont="1" applyFill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49" fontId="7" fillId="0" borderId="1" xfId="1" applyNumberFormat="1" applyFont="1" applyFill="1" applyBorder="1" applyAlignment="1" applyProtection="1">
      <alignment horizontal="center" wrapText="1"/>
    </xf>
    <xf numFmtId="49" fontId="7" fillId="0" borderId="7" xfId="0" applyNumberFormat="1" applyFont="1" applyBorder="1" applyAlignment="1">
      <alignment horizontal="center" wrapText="1"/>
    </xf>
    <xf numFmtId="0" fontId="7" fillId="0" borderId="7" xfId="0" applyFont="1" applyFill="1" applyBorder="1" applyAlignment="1">
      <alignment horizontal="center" wrapText="1"/>
    </xf>
    <xf numFmtId="2" fontId="9" fillId="0" borderId="7" xfId="0" applyNumberFormat="1" applyFont="1" applyFill="1" applyBorder="1" applyAlignment="1">
      <alignment horizontal="center" wrapText="1"/>
    </xf>
    <xf numFmtId="164" fontId="7" fillId="0" borderId="7" xfId="0" applyNumberFormat="1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wrapText="1"/>
    </xf>
    <xf numFmtId="1" fontId="7" fillId="0" borderId="7" xfId="0" applyNumberFormat="1" applyFont="1" applyFill="1" applyBorder="1" applyAlignment="1">
      <alignment horizontal="center" wrapText="1"/>
    </xf>
    <xf numFmtId="0" fontId="7" fillId="3" borderId="0" xfId="0" applyFont="1" applyFill="1" applyAlignment="1">
      <alignment wrapText="1"/>
    </xf>
    <xf numFmtId="164" fontId="7" fillId="5" borderId="2" xfId="0" applyNumberFormat="1" applyFont="1" applyFill="1" applyBorder="1" applyAlignment="1">
      <alignment horizontal="center" wrapText="1"/>
    </xf>
    <xf numFmtId="164" fontId="7" fillId="6" borderId="15" xfId="0" applyNumberFormat="1" applyFont="1" applyFill="1" applyBorder="1" applyAlignment="1">
      <alignment horizontal="center" wrapText="1"/>
    </xf>
    <xf numFmtId="1" fontId="9" fillId="6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Fill="1" applyAlignment="1">
      <alignment wrapText="1"/>
    </xf>
    <xf numFmtId="0" fontId="8" fillId="2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16" fontId="9" fillId="0" borderId="1" xfId="1" applyNumberFormat="1" applyFont="1" applyFill="1" applyBorder="1" applyAlignment="1" applyProtection="1">
      <alignment horizontal="center" wrapText="1"/>
    </xf>
    <xf numFmtId="2" fontId="9" fillId="0" borderId="1" xfId="1" applyNumberFormat="1" applyFont="1" applyFill="1" applyBorder="1" applyAlignment="1" applyProtection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1" applyNumberFormat="1" applyFont="1" applyFill="1" applyBorder="1" applyAlignment="1" applyProtection="1">
      <alignment horizontal="center" wrapText="1"/>
    </xf>
    <xf numFmtId="0" fontId="9" fillId="5" borderId="1" xfId="1" applyNumberFormat="1" applyFont="1" applyFill="1" applyBorder="1" applyAlignment="1" applyProtection="1">
      <alignment horizontal="center" wrapText="1"/>
    </xf>
    <xf numFmtId="0" fontId="9" fillId="6" borderId="15" xfId="1" applyNumberFormat="1" applyFont="1" applyFill="1" applyBorder="1" applyAlignment="1" applyProtection="1">
      <alignment horizontal="center" wrapText="1"/>
    </xf>
    <xf numFmtId="0" fontId="13" fillId="0" borderId="0" xfId="0" applyFont="1" applyFill="1" applyAlignment="1">
      <alignment horizontal="center" vertical="center" wrapText="1"/>
    </xf>
    <xf numFmtId="44" fontId="9" fillId="0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3" fontId="9" fillId="6" borderId="15" xfId="2" applyNumberFormat="1" applyFont="1" applyFill="1" applyBorder="1" applyAlignment="1">
      <alignment horizontal="center" wrapText="1"/>
    </xf>
    <xf numFmtId="4" fontId="9" fillId="6" borderId="15" xfId="2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1" fontId="7" fillId="0" borderId="7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0" xfId="0" applyNumberFormat="1" applyFont="1" applyFill="1"/>
    <xf numFmtId="164" fontId="9" fillId="0" borderId="1" xfId="0" applyNumberFormat="1" applyFont="1" applyFill="1" applyBorder="1" applyAlignment="1">
      <alignment horizontal="center" wrapText="1"/>
    </xf>
    <xf numFmtId="164" fontId="9" fillId="5" borderId="1" xfId="0" applyNumberFormat="1" applyFont="1" applyFill="1" applyBorder="1" applyAlignment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49" fontId="7" fillId="0" borderId="3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" fontId="7" fillId="0" borderId="8" xfId="1" applyNumberFormat="1" applyFont="1" applyFill="1" applyBorder="1" applyAlignment="1" applyProtection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1" fontId="7" fillId="0" borderId="9" xfId="1" applyNumberFormat="1" applyFont="1" applyFill="1" applyBorder="1" applyAlignment="1" applyProtection="1">
      <alignment horizontal="center" wrapText="1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7" fillId="0" borderId="0" xfId="0" applyFont="1" applyAlignment="1">
      <alignment horizontal="left" wrapText="1"/>
    </xf>
    <xf numFmtId="0" fontId="7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1" fontId="9" fillId="0" borderId="1" xfId="1" applyNumberFormat="1" applyFont="1" applyFill="1" applyBorder="1" applyAlignment="1" applyProtection="1">
      <alignment horizontal="center" wrapText="1"/>
    </xf>
    <xf numFmtId="1" fontId="7" fillId="0" borderId="1" xfId="0" applyNumberFormat="1" applyFont="1" applyBorder="1" applyAlignment="1">
      <alignment horizontal="center" wrapText="1"/>
    </xf>
    <xf numFmtId="164" fontId="9" fillId="6" borderId="15" xfId="0" applyNumberFormat="1" applyFont="1" applyFill="1" applyBorder="1" applyAlignment="1">
      <alignment horizontal="center" wrapText="1"/>
    </xf>
    <xf numFmtId="1" fontId="9" fillId="0" borderId="7" xfId="0" applyNumberFormat="1" applyFont="1" applyFill="1" applyBorder="1" applyAlignment="1">
      <alignment horizontal="center" wrapText="1"/>
    </xf>
    <xf numFmtId="1" fontId="9" fillId="0" borderId="1" xfId="0" applyNumberFormat="1" applyFont="1" applyFill="1" applyBorder="1" applyAlignment="1">
      <alignment horizontal="center"/>
    </xf>
    <xf numFmtId="1" fontId="7" fillId="0" borderId="1" xfId="2" applyNumberFormat="1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center" vertical="center" wrapText="1"/>
    </xf>
    <xf numFmtId="3" fontId="9" fillId="0" borderId="1" xfId="2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3" xfId="1" applyNumberFormat="1" applyFont="1" applyFill="1" applyBorder="1" applyAlignment="1" applyProtection="1">
      <alignment horizontal="center" wrapText="1"/>
    </xf>
    <xf numFmtId="0" fontId="9" fillId="0" borderId="8" xfId="1" applyNumberFormat="1" applyFont="1" applyFill="1" applyBorder="1" applyAlignment="1" applyProtection="1">
      <alignment horizontal="center" wrapText="1"/>
    </xf>
    <xf numFmtId="0" fontId="9" fillId="0" borderId="9" xfId="1" applyNumberFormat="1" applyFont="1" applyFill="1" applyBorder="1" applyAlignment="1" applyProtection="1">
      <alignment horizontal="center" wrapText="1"/>
    </xf>
    <xf numFmtId="0" fontId="9" fillId="0" borderId="3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7" fillId="0" borderId="3" xfId="1" applyNumberFormat="1" applyFont="1" applyFill="1" applyBorder="1" applyAlignment="1" applyProtection="1">
      <alignment horizontal="center" wrapText="1"/>
    </xf>
    <xf numFmtId="0" fontId="7" fillId="0" borderId="8" xfId="1" applyNumberFormat="1" applyFont="1" applyFill="1" applyBorder="1" applyAlignment="1" applyProtection="1">
      <alignment horizontal="center" wrapText="1"/>
    </xf>
    <xf numFmtId="0" fontId="7" fillId="0" borderId="3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5" borderId="3" xfId="0" applyFont="1" applyFill="1" applyBorder="1" applyAlignment="1">
      <alignment horizontal="center" wrapText="1"/>
    </xf>
    <xf numFmtId="0" fontId="9" fillId="5" borderId="8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 wrapText="1"/>
    </xf>
    <xf numFmtId="1" fontId="7" fillId="0" borderId="3" xfId="0" applyNumberFormat="1" applyFont="1" applyFill="1" applyBorder="1" applyAlignment="1">
      <alignment horizontal="center" wrapText="1"/>
    </xf>
    <xf numFmtId="1" fontId="7" fillId="0" borderId="8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 vertical="top" wrapText="1"/>
    </xf>
    <xf numFmtId="0" fontId="7" fillId="0" borderId="3" xfId="1" applyFont="1" applyFill="1" applyBorder="1" applyAlignment="1" applyProtection="1">
      <alignment horizontal="center" vertical="center" wrapText="1"/>
      <protection locked="0"/>
    </xf>
    <xf numFmtId="0" fontId="7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 applyProtection="1">
      <alignment horizontal="center" vertical="center" wrapText="1"/>
      <protection locked="0"/>
    </xf>
    <xf numFmtId="0" fontId="7" fillId="0" borderId="7" xfId="1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textRotation="90" wrapText="1"/>
    </xf>
    <xf numFmtId="0" fontId="7" fillId="0" borderId="6" xfId="0" applyFont="1" applyFill="1" applyBorder="1" applyAlignment="1">
      <alignment horizontal="center" textRotation="90" wrapText="1"/>
    </xf>
    <xf numFmtId="0" fontId="7" fillId="0" borderId="7" xfId="0" applyFont="1" applyFill="1" applyBorder="1" applyAlignment="1">
      <alignment horizontal="center" textRotation="90" wrapText="1"/>
    </xf>
    <xf numFmtId="0" fontId="7" fillId="0" borderId="1" xfId="0" applyFont="1" applyBorder="1" applyAlignment="1">
      <alignment horizontal="center" vertical="center" wrapText="1"/>
    </xf>
    <xf numFmtId="0" fontId="13" fillId="0" borderId="6" xfId="0" applyFont="1" applyFill="1" applyBorder="1" applyAlignment="1">
      <alignment textRotation="90"/>
    </xf>
    <xf numFmtId="0" fontId="13" fillId="0" borderId="7" xfId="0" applyFont="1" applyFill="1" applyBorder="1" applyAlignment="1">
      <alignment textRotation="90"/>
    </xf>
    <xf numFmtId="0" fontId="7" fillId="0" borderId="11" xfId="1" applyFont="1" applyFill="1" applyBorder="1" applyAlignment="1" applyProtection="1">
      <alignment horizontal="center" vertical="center" wrapText="1"/>
      <protection locked="0"/>
    </xf>
    <xf numFmtId="0" fontId="13" fillId="0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vertical="top" wrapText="1"/>
    </xf>
    <xf numFmtId="0" fontId="1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Fill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1" fontId="9" fillId="4" borderId="3" xfId="0" applyNumberFormat="1" applyFont="1" applyFill="1" applyBorder="1" applyAlignment="1">
      <alignment horizontal="center" wrapText="1"/>
    </xf>
    <xf numFmtId="1" fontId="9" fillId="4" borderId="8" xfId="0" applyNumberFormat="1" applyFont="1" applyFill="1" applyBorder="1" applyAlignment="1">
      <alignment horizontal="center" wrapText="1"/>
    </xf>
    <xf numFmtId="1" fontId="9" fillId="4" borderId="9" xfId="0" applyNumberFormat="1" applyFont="1" applyFill="1" applyBorder="1" applyAlignment="1">
      <alignment horizontal="center" wrapText="1"/>
    </xf>
    <xf numFmtId="0" fontId="7" fillId="0" borderId="5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/>
    </xf>
    <xf numFmtId="0" fontId="9" fillId="5" borderId="2" xfId="0" applyFont="1" applyFill="1" applyBorder="1" applyAlignment="1">
      <alignment horizontal="center" wrapText="1"/>
    </xf>
    <xf numFmtId="44" fontId="9" fillId="6" borderId="15" xfId="0" applyNumberFormat="1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0" borderId="9" xfId="1" applyNumberFormat="1" applyFont="1" applyFill="1" applyBorder="1" applyAlignment="1" applyProtection="1">
      <alignment horizontal="center" wrapText="1"/>
    </xf>
    <xf numFmtId="1" fontId="7" fillId="0" borderId="3" xfId="1" applyNumberFormat="1" applyFont="1" applyFill="1" applyBorder="1" applyAlignment="1" applyProtection="1">
      <alignment horizontal="center" wrapText="1"/>
    </xf>
    <xf numFmtId="1" fontId="7" fillId="0" borderId="8" xfId="1" applyNumberFormat="1" applyFont="1" applyFill="1" applyBorder="1" applyAlignment="1" applyProtection="1">
      <alignment horizontal="center" wrapText="1"/>
    </xf>
    <xf numFmtId="0" fontId="9" fillId="5" borderId="10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11" xfId="0" applyFont="1" applyFill="1" applyBorder="1" applyAlignment="1">
      <alignment horizontal="center"/>
    </xf>
    <xf numFmtId="44" fontId="9" fillId="6" borderId="16" xfId="0" applyNumberFormat="1" applyFont="1" applyFill="1" applyBorder="1" applyAlignment="1">
      <alignment horizontal="center"/>
    </xf>
    <xf numFmtId="44" fontId="9" fillId="6" borderId="17" xfId="0" applyNumberFormat="1" applyFont="1" applyFill="1" applyBorder="1" applyAlignment="1">
      <alignment horizontal="center"/>
    </xf>
    <xf numFmtId="44" fontId="9" fillId="6" borderId="18" xfId="0" applyNumberFormat="1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" xfId="1" applyNumberFormat="1" applyFont="1" applyFill="1" applyBorder="1" applyAlignment="1" applyProtection="1">
      <alignment horizontal="center" wrapText="1"/>
    </xf>
    <xf numFmtId="0" fontId="7" fillId="0" borderId="0" xfId="0" applyFont="1" applyFill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top" wrapText="1"/>
      <protection locked="0"/>
    </xf>
    <xf numFmtId="0" fontId="7" fillId="0" borderId="1" xfId="0" applyFont="1" applyFill="1" applyBorder="1" applyAlignment="1">
      <alignment horizontal="center" vertical="top" wrapText="1"/>
    </xf>
    <xf numFmtId="44" fontId="7" fillId="0" borderId="1" xfId="0" applyNumberFormat="1" applyFont="1" applyFill="1" applyBorder="1" applyAlignment="1">
      <alignment horizontal="center" wrapText="1"/>
    </xf>
    <xf numFmtId="0" fontId="0" fillId="0" borderId="1" xfId="0" applyBorder="1" applyAlignment="1"/>
    <xf numFmtId="0" fontId="15" fillId="0" borderId="0" xfId="0" applyFont="1" applyFill="1" applyAlignment="1">
      <alignment horizontal="center"/>
    </xf>
    <xf numFmtId="0" fontId="14" fillId="0" borderId="1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4" fillId="0" borderId="0" xfId="0" applyFont="1" applyFill="1" applyAlignment="1">
      <alignment horizontal="center"/>
    </xf>
    <xf numFmtId="44" fontId="9" fillId="0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7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3" xfId="1" applyNumberFormat="1" applyFont="1" applyFill="1" applyBorder="1" applyAlignment="1" applyProtection="1">
      <alignment horizontal="center" vertical="center" wrapText="1"/>
    </xf>
    <xf numFmtId="0" fontId="7" fillId="0" borderId="8" xfId="1" applyNumberFormat="1" applyFont="1" applyFill="1" applyBorder="1" applyAlignment="1" applyProtection="1">
      <alignment horizontal="center" vertical="center" wrapText="1"/>
    </xf>
    <xf numFmtId="0" fontId="7" fillId="0" borderId="9" xfId="1" applyNumberFormat="1" applyFont="1" applyFill="1" applyBorder="1" applyAlignment="1" applyProtection="1">
      <alignment horizontal="center" vertical="center" wrapText="1"/>
    </xf>
    <xf numFmtId="0" fontId="9" fillId="0" borderId="3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7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>
      <alignment horizontal="center" vertical="top" wrapText="1"/>
    </xf>
    <xf numFmtId="0" fontId="20" fillId="0" borderId="0" xfId="0" applyFont="1"/>
  </cellXfs>
  <cellStyles count="3">
    <cellStyle name="Iau?iue" xfId="1"/>
    <cellStyle name="Обычный" xfId="0" builtinId="0"/>
    <cellStyle name="Обычный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CD108"/>
  <sheetViews>
    <sheetView tabSelected="1" topLeftCell="A30" zoomScale="80" zoomScaleNormal="80" zoomScaleSheetLayoutView="100" workbookViewId="0">
      <selection activeCell="B4" sqref="B4:E4"/>
    </sheetView>
  </sheetViews>
  <sheetFormatPr defaultRowHeight="15.75"/>
  <cols>
    <col min="1" max="1" width="7.85546875" style="30" customWidth="1"/>
    <col min="2" max="2" width="83.85546875" style="225" customWidth="1"/>
    <col min="3" max="3" width="11.140625" style="14" customWidth="1"/>
    <col min="4" max="4" width="14.5703125" style="37" customWidth="1"/>
    <col min="5" max="5" width="11.85546875" style="37" customWidth="1"/>
    <col min="6" max="6" width="12.140625" style="37" customWidth="1"/>
    <col min="7" max="7" width="9.140625" style="37" customWidth="1"/>
    <col min="8" max="8" width="11.7109375" style="37" customWidth="1"/>
    <col min="9" max="9" width="13.140625" style="37" customWidth="1"/>
    <col min="10" max="10" width="13.7109375" style="37" customWidth="1"/>
    <col min="11" max="11" width="11.7109375" style="37" customWidth="1"/>
    <col min="12" max="12" width="12.7109375" style="37" customWidth="1"/>
    <col min="13" max="13" width="13.7109375" style="37" customWidth="1"/>
    <col min="14" max="14" width="9.85546875" style="37" customWidth="1"/>
    <col min="15" max="15" width="8.7109375" style="37" customWidth="1"/>
    <col min="16" max="16" width="10.140625" style="37" customWidth="1"/>
    <col min="17" max="17" width="7.7109375" style="37" customWidth="1"/>
    <col min="18" max="18" width="9.5703125" style="37" customWidth="1"/>
    <col min="19" max="19" width="9.140625" style="37" customWidth="1"/>
    <col min="20" max="20" width="10.140625" style="37" customWidth="1"/>
    <col min="21" max="16384" width="9.140625" style="14"/>
  </cols>
  <sheetData>
    <row r="1" spans="1:82" ht="18.75" customHeight="1">
      <c r="K1" s="14"/>
      <c r="N1" s="300" t="s">
        <v>92</v>
      </c>
      <c r="O1" s="300"/>
      <c r="P1" s="300"/>
      <c r="Q1" s="300"/>
      <c r="R1" s="300"/>
      <c r="S1" s="300"/>
      <c r="T1" s="300"/>
    </row>
    <row r="2" spans="1:82" ht="59.25" customHeight="1">
      <c r="K2" s="14"/>
      <c r="N2" s="300" t="s">
        <v>91</v>
      </c>
      <c r="O2" s="300"/>
      <c r="P2" s="300"/>
      <c r="Q2" s="300"/>
      <c r="R2" s="300"/>
      <c r="S2" s="300"/>
      <c r="T2" s="300"/>
    </row>
    <row r="3" spans="1:82" ht="4.5" customHeight="1">
      <c r="M3" s="19"/>
      <c r="N3" s="19"/>
      <c r="O3" s="20"/>
      <c r="P3" s="20"/>
      <c r="Q3" s="20"/>
      <c r="R3" s="20"/>
      <c r="S3" s="20"/>
      <c r="T3" s="20"/>
    </row>
    <row r="4" spans="1:82" s="60" customFormat="1" ht="82.5" customHeight="1">
      <c r="A4" s="6"/>
      <c r="B4" s="301" t="s">
        <v>211</v>
      </c>
      <c r="C4" s="301"/>
      <c r="D4" s="301"/>
      <c r="E4" s="301"/>
      <c r="F4" s="33"/>
      <c r="G4" s="33"/>
      <c r="H4" s="302"/>
      <c r="I4" s="303"/>
      <c r="J4" s="303"/>
      <c r="K4" s="59"/>
      <c r="L4" s="59"/>
      <c r="M4" s="302" t="s">
        <v>209</v>
      </c>
      <c r="N4" s="306"/>
      <c r="O4" s="306"/>
      <c r="P4" s="306"/>
      <c r="Q4" s="306"/>
      <c r="R4" s="306"/>
      <c r="S4" s="306"/>
      <c r="T4" s="36"/>
    </row>
    <row r="5" spans="1:82" ht="23.25" customHeight="1">
      <c r="B5" s="236" t="s">
        <v>179</v>
      </c>
      <c r="C5" s="53"/>
      <c r="D5" s="54"/>
      <c r="E5" s="54"/>
      <c r="H5" s="54"/>
      <c r="I5" s="55"/>
      <c r="J5" s="55"/>
      <c r="K5" s="38"/>
      <c r="L5" s="38"/>
      <c r="M5" s="54"/>
      <c r="N5" s="54"/>
      <c r="O5" s="54"/>
      <c r="P5" s="54"/>
      <c r="Q5" s="54"/>
      <c r="R5" s="54"/>
      <c r="S5" s="39"/>
      <c r="T5" s="39"/>
    </row>
    <row r="6" spans="1:82" ht="17.25" customHeight="1">
      <c r="B6" s="52" t="s">
        <v>59</v>
      </c>
      <c r="C6" s="53"/>
      <c r="D6" s="54"/>
      <c r="E6" s="54"/>
      <c r="H6" s="54"/>
      <c r="I6" s="55"/>
      <c r="J6" s="55"/>
      <c r="K6" s="38"/>
      <c r="L6" s="38"/>
      <c r="M6" s="54"/>
      <c r="N6" s="54"/>
      <c r="O6" s="54"/>
      <c r="P6" s="54"/>
      <c r="Q6" s="54"/>
      <c r="R6" s="54"/>
      <c r="S6" s="39"/>
      <c r="T6" s="39"/>
    </row>
    <row r="7" spans="1:82" ht="21" customHeight="1">
      <c r="A7" s="307" t="s">
        <v>200</v>
      </c>
      <c r="B7" s="307"/>
      <c r="C7" s="307"/>
      <c r="D7" s="307"/>
      <c r="E7" s="307"/>
      <c r="F7" s="307"/>
      <c r="G7" s="307"/>
      <c r="H7" s="307"/>
      <c r="I7" s="307"/>
      <c r="J7" s="307"/>
      <c r="K7" s="307"/>
      <c r="L7" s="307"/>
      <c r="M7" s="307"/>
      <c r="N7" s="307"/>
      <c r="O7" s="307"/>
      <c r="P7" s="307"/>
      <c r="Q7" s="307"/>
      <c r="R7" s="307"/>
      <c r="S7" s="307"/>
      <c r="T7" s="307"/>
    </row>
    <row r="8" spans="1:82" ht="27.75" customHeight="1">
      <c r="A8" s="304" t="s">
        <v>24</v>
      </c>
      <c r="B8" s="305"/>
      <c r="C8" s="305"/>
      <c r="D8" s="305"/>
      <c r="E8" s="305"/>
      <c r="F8" s="305"/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</row>
    <row r="9" spans="1:82" s="66" customFormat="1" ht="33.75" customHeight="1">
      <c r="A9" s="272" t="s">
        <v>95</v>
      </c>
      <c r="B9" s="272"/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2"/>
      <c r="U9" s="67"/>
      <c r="V9" s="67"/>
      <c r="W9" s="67"/>
      <c r="X9" s="67"/>
      <c r="Y9" s="67"/>
    </row>
    <row r="10" spans="1:82" ht="49.5" customHeight="1">
      <c r="A10" s="295" t="s">
        <v>0</v>
      </c>
      <c r="B10" s="295" t="s">
        <v>1</v>
      </c>
      <c r="C10" s="280" t="s">
        <v>43</v>
      </c>
      <c r="D10" s="283" t="s">
        <v>44</v>
      </c>
      <c r="E10" s="284"/>
      <c r="F10" s="284"/>
      <c r="G10" s="284"/>
      <c r="H10" s="284"/>
      <c r="I10" s="284"/>
      <c r="J10" s="285"/>
      <c r="K10" s="279" t="s">
        <v>51</v>
      </c>
      <c r="L10" s="279"/>
      <c r="M10" s="283" t="s">
        <v>55</v>
      </c>
      <c r="N10" s="284"/>
      <c r="O10" s="285"/>
      <c r="P10" s="280" t="s">
        <v>45</v>
      </c>
      <c r="Q10" s="280" t="s">
        <v>156</v>
      </c>
      <c r="R10" s="292" t="s">
        <v>157</v>
      </c>
      <c r="S10" s="292" t="s">
        <v>158</v>
      </c>
      <c r="T10" s="292" t="s">
        <v>159</v>
      </c>
    </row>
    <row r="11" spans="1:82" ht="17.25" customHeight="1">
      <c r="A11" s="295"/>
      <c r="B11" s="295"/>
      <c r="C11" s="296"/>
      <c r="D11" s="275" t="s">
        <v>9</v>
      </c>
      <c r="E11" s="278" t="s">
        <v>29</v>
      </c>
      <c r="F11" s="278"/>
      <c r="G11" s="278"/>
      <c r="H11" s="278"/>
      <c r="I11" s="278"/>
      <c r="J11" s="278"/>
      <c r="K11" s="275" t="s">
        <v>18</v>
      </c>
      <c r="L11" s="275" t="s">
        <v>22</v>
      </c>
      <c r="M11" s="275" t="s">
        <v>56</v>
      </c>
      <c r="N11" s="288" t="s">
        <v>16</v>
      </c>
      <c r="O11" s="289"/>
      <c r="P11" s="281"/>
      <c r="Q11" s="281"/>
      <c r="R11" s="293"/>
      <c r="S11" s="293"/>
      <c r="T11" s="293"/>
    </row>
    <row r="12" spans="1:82" ht="68.25" customHeight="1">
      <c r="A12" s="295"/>
      <c r="B12" s="295"/>
      <c r="C12" s="296"/>
      <c r="D12" s="276"/>
      <c r="E12" s="286" t="s">
        <v>46</v>
      </c>
      <c r="F12" s="286" t="s">
        <v>13</v>
      </c>
      <c r="G12" s="286" t="s">
        <v>147</v>
      </c>
      <c r="H12" s="273" t="s">
        <v>49</v>
      </c>
      <c r="I12" s="274"/>
      <c r="J12" s="298" t="s">
        <v>47</v>
      </c>
      <c r="K12" s="276"/>
      <c r="L12" s="276"/>
      <c r="M12" s="276"/>
      <c r="N12" s="290"/>
      <c r="O12" s="291"/>
      <c r="P12" s="281"/>
      <c r="Q12" s="281"/>
      <c r="R12" s="293"/>
      <c r="S12" s="293"/>
      <c r="T12" s="293"/>
    </row>
    <row r="13" spans="1:82" ht="47.25" customHeight="1">
      <c r="A13" s="295"/>
      <c r="B13" s="295"/>
      <c r="C13" s="297"/>
      <c r="D13" s="277"/>
      <c r="E13" s="287"/>
      <c r="F13" s="287"/>
      <c r="G13" s="287"/>
      <c r="H13" s="15" t="s">
        <v>14</v>
      </c>
      <c r="I13" s="15" t="s">
        <v>15</v>
      </c>
      <c r="J13" s="299"/>
      <c r="K13" s="277"/>
      <c r="L13" s="277"/>
      <c r="M13" s="277"/>
      <c r="N13" s="61" t="s">
        <v>57</v>
      </c>
      <c r="O13" s="62" t="s">
        <v>20</v>
      </c>
      <c r="P13" s="282"/>
      <c r="Q13" s="282"/>
      <c r="R13" s="294"/>
      <c r="S13" s="294"/>
      <c r="T13" s="294"/>
    </row>
    <row r="14" spans="1:82" s="30" customFormat="1" ht="15.75" customHeight="1">
      <c r="A14" s="57">
        <v>1</v>
      </c>
      <c r="B14" s="57">
        <v>2</v>
      </c>
      <c r="C14" s="57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3">
        <v>11</v>
      </c>
      <c r="L14" s="23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  <c r="R14" s="23">
        <v>18</v>
      </c>
      <c r="S14" s="23">
        <v>19</v>
      </c>
      <c r="T14" s="23">
        <v>20</v>
      </c>
    </row>
    <row r="15" spans="1:82" s="29" customFormat="1" ht="18.75" customHeight="1">
      <c r="A15" s="162" t="s">
        <v>28</v>
      </c>
      <c r="B15" s="248" t="s">
        <v>11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  <c r="T15" s="250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</row>
    <row r="16" spans="1:82" s="29" customFormat="1" ht="18.75" customHeight="1">
      <c r="A16" s="245" t="s">
        <v>72</v>
      </c>
      <c r="B16" s="246"/>
      <c r="C16" s="246"/>
      <c r="D16" s="246"/>
      <c r="E16" s="246"/>
      <c r="F16" s="246"/>
      <c r="G16" s="246"/>
      <c r="H16" s="246"/>
      <c r="I16" s="246"/>
      <c r="J16" s="246"/>
      <c r="K16" s="246"/>
      <c r="L16" s="246"/>
      <c r="M16" s="246"/>
      <c r="N16" s="246"/>
      <c r="O16" s="246"/>
      <c r="P16" s="246"/>
      <c r="Q16" s="246"/>
      <c r="R16" s="246"/>
      <c r="S16" s="246"/>
      <c r="T16" s="247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</row>
    <row r="17" spans="1:82" s="29" customFormat="1" ht="18.75" customHeight="1">
      <c r="A17" s="251" t="s">
        <v>77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L17" s="259"/>
      <c r="M17" s="259"/>
      <c r="N17" s="259"/>
      <c r="O17" s="259"/>
      <c r="P17" s="259"/>
      <c r="Q17" s="259"/>
      <c r="R17" s="259"/>
      <c r="S17" s="259"/>
      <c r="T17" s="259"/>
      <c r="U17" s="259"/>
      <c r="V17" s="259"/>
      <c r="W17" s="259"/>
      <c r="X17" s="260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</row>
    <row r="18" spans="1:82" s="29" customFormat="1" ht="47.25">
      <c r="A18" s="164" t="s">
        <v>177</v>
      </c>
      <c r="B18" s="40" t="s">
        <v>194</v>
      </c>
      <c r="C18" s="216" t="s">
        <v>196</v>
      </c>
      <c r="D18" s="98">
        <v>221.16</v>
      </c>
      <c r="E18" s="98">
        <v>221.16</v>
      </c>
      <c r="F18" s="223">
        <v>0</v>
      </c>
      <c r="G18" s="223">
        <v>0</v>
      </c>
      <c r="H18" s="197">
        <v>0</v>
      </c>
      <c r="I18" s="129">
        <v>0</v>
      </c>
      <c r="J18" s="129">
        <v>0</v>
      </c>
      <c r="K18" s="129">
        <v>0</v>
      </c>
      <c r="L18" s="98">
        <v>221.16</v>
      </c>
      <c r="M18" s="98">
        <v>221.16</v>
      </c>
      <c r="N18" s="126" t="s">
        <v>23</v>
      </c>
      <c r="O18" s="126" t="s">
        <v>23</v>
      </c>
      <c r="P18" s="129">
        <v>0</v>
      </c>
      <c r="Q18" s="126" t="s">
        <v>23</v>
      </c>
      <c r="R18" s="129">
        <v>0</v>
      </c>
      <c r="S18" s="197">
        <v>0</v>
      </c>
      <c r="T18" s="129">
        <v>0</v>
      </c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</row>
    <row r="19" spans="1:82" s="29" customFormat="1" ht="18.75" customHeight="1">
      <c r="A19" s="184"/>
      <c r="B19" s="226" t="s">
        <v>80</v>
      </c>
      <c r="C19" s="152"/>
      <c r="D19" s="185">
        <f t="shared" ref="D19:J19" si="0">SUM(D18:D18)</f>
        <v>221.16</v>
      </c>
      <c r="E19" s="185">
        <f t="shared" si="0"/>
        <v>221.16</v>
      </c>
      <c r="F19" s="230">
        <f t="shared" si="0"/>
        <v>0</v>
      </c>
      <c r="G19" s="230">
        <f t="shared" si="0"/>
        <v>0</v>
      </c>
      <c r="H19" s="230">
        <f t="shared" si="0"/>
        <v>0</v>
      </c>
      <c r="I19" s="230">
        <f t="shared" si="0"/>
        <v>0</v>
      </c>
      <c r="J19" s="230">
        <f t="shared" si="0"/>
        <v>0</v>
      </c>
      <c r="K19" s="230">
        <v>0</v>
      </c>
      <c r="L19" s="185">
        <v>221.16</v>
      </c>
      <c r="M19" s="185">
        <f>SUM(M18:M18)</f>
        <v>221.16</v>
      </c>
      <c r="N19" s="126" t="s">
        <v>23</v>
      </c>
      <c r="O19" s="126" t="s">
        <v>23</v>
      </c>
      <c r="P19" s="230">
        <v>0</v>
      </c>
      <c r="Q19" s="126" t="s">
        <v>23</v>
      </c>
      <c r="R19" s="230">
        <f>R18</f>
        <v>0</v>
      </c>
      <c r="S19" s="152">
        <v>0</v>
      </c>
      <c r="T19" s="230">
        <f>T18</f>
        <v>0</v>
      </c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</row>
    <row r="20" spans="1:82" s="29" customFormat="1" ht="17.25" customHeight="1">
      <c r="A20" s="27" t="s">
        <v>65</v>
      </c>
      <c r="B20" s="251" t="s">
        <v>26</v>
      </c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</row>
    <row r="21" spans="1:82" s="29" customFormat="1" ht="31.5">
      <c r="A21" s="163" t="s">
        <v>168</v>
      </c>
      <c r="B21" s="227" t="s">
        <v>187</v>
      </c>
      <c r="C21" s="196" t="s">
        <v>63</v>
      </c>
      <c r="D21" s="42">
        <v>270</v>
      </c>
      <c r="E21" s="42">
        <f>D21</f>
        <v>270</v>
      </c>
      <c r="F21" s="150">
        <v>0</v>
      </c>
      <c r="G21" s="164" t="s">
        <v>173</v>
      </c>
      <c r="H21" s="150">
        <v>0</v>
      </c>
      <c r="I21" s="150">
        <v>0</v>
      </c>
      <c r="J21" s="150">
        <v>0</v>
      </c>
      <c r="K21" s="129">
        <v>0</v>
      </c>
      <c r="L21" s="42">
        <v>270</v>
      </c>
      <c r="M21" s="42">
        <v>270</v>
      </c>
      <c r="N21" s="44" t="s">
        <v>23</v>
      </c>
      <c r="O21" s="45" t="s">
        <v>23</v>
      </c>
      <c r="P21" s="148">
        <v>0</v>
      </c>
      <c r="Q21" s="150" t="s">
        <v>23</v>
      </c>
      <c r="R21" s="148">
        <v>0</v>
      </c>
      <c r="S21" s="148">
        <v>0</v>
      </c>
      <c r="T21" s="148">
        <v>0</v>
      </c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</row>
    <row r="22" spans="1:82" s="29" customFormat="1" ht="30.75" hidden="1" customHeight="1">
      <c r="A22" s="27" t="s">
        <v>169</v>
      </c>
      <c r="B22" s="12"/>
      <c r="C22" s="150"/>
      <c r="D22" s="98"/>
      <c r="E22" s="98"/>
      <c r="F22" s="150"/>
      <c r="G22" s="150"/>
      <c r="H22" s="150"/>
      <c r="I22" s="150"/>
      <c r="J22" s="150"/>
      <c r="K22" s="129"/>
      <c r="L22" s="98"/>
      <c r="M22" s="98"/>
      <c r="N22" s="150"/>
      <c r="O22" s="150"/>
      <c r="P22" s="150"/>
      <c r="Q22" s="150"/>
      <c r="R22" s="129"/>
      <c r="S22" s="129"/>
      <c r="T22" s="129">
        <v>0</v>
      </c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</row>
    <row r="23" spans="1:82" s="29" customFormat="1" ht="51.75" hidden="1" customHeight="1">
      <c r="A23" s="165" t="s">
        <v>170</v>
      </c>
      <c r="B23" s="227"/>
      <c r="C23" s="166"/>
      <c r="D23" s="42"/>
      <c r="E23" s="151"/>
      <c r="F23" s="167" t="s">
        <v>23</v>
      </c>
      <c r="G23" s="167" t="s">
        <v>23</v>
      </c>
      <c r="H23" s="167" t="s">
        <v>23</v>
      </c>
      <c r="I23" s="167" t="s">
        <v>23</v>
      </c>
      <c r="J23" s="167" t="s">
        <v>23</v>
      </c>
      <c r="K23" s="233" t="s">
        <v>23</v>
      </c>
      <c r="L23" s="151">
        <f t="shared" ref="L23" si="1">D23</f>
        <v>0</v>
      </c>
      <c r="M23" s="42">
        <f>E23</f>
        <v>0</v>
      </c>
      <c r="N23" s="168" t="s">
        <v>23</v>
      </c>
      <c r="O23" s="169" t="s">
        <v>23</v>
      </c>
      <c r="P23" s="166" t="s">
        <v>23</v>
      </c>
      <c r="Q23" s="166" t="s">
        <v>23</v>
      </c>
      <c r="R23" s="170" t="s">
        <v>23</v>
      </c>
      <c r="S23" s="126" t="s">
        <v>23</v>
      </c>
      <c r="T23" s="126" t="s">
        <v>23</v>
      </c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</row>
    <row r="24" spans="1:82" s="29" customFormat="1" ht="18" customHeight="1">
      <c r="A24" s="256" t="s">
        <v>73</v>
      </c>
      <c r="B24" s="257"/>
      <c r="C24" s="258"/>
      <c r="D24" s="50">
        <f>SUM(D21:D23)</f>
        <v>270</v>
      </c>
      <c r="E24" s="50">
        <f>SUM(E21:E23)</f>
        <v>270</v>
      </c>
      <c r="F24" s="100">
        <f t="shared" ref="F24:J24" si="2">SUM(F23:F23)</f>
        <v>0</v>
      </c>
      <c r="G24" s="100">
        <f t="shared" si="2"/>
        <v>0</v>
      </c>
      <c r="H24" s="100">
        <f t="shared" si="2"/>
        <v>0</v>
      </c>
      <c r="I24" s="100">
        <f t="shared" si="2"/>
        <v>0</v>
      </c>
      <c r="J24" s="100">
        <f t="shared" si="2"/>
        <v>0</v>
      </c>
      <c r="K24" s="100">
        <f>K21</f>
        <v>0</v>
      </c>
      <c r="L24" s="50">
        <f>SUM(L21:L23)</f>
        <v>270</v>
      </c>
      <c r="M24" s="50">
        <f>SUM(M21:M23)</f>
        <v>270</v>
      </c>
      <c r="N24" s="44" t="s">
        <v>23</v>
      </c>
      <c r="O24" s="45" t="s">
        <v>23</v>
      </c>
      <c r="P24" s="45">
        <v>0</v>
      </c>
      <c r="Q24" s="148" t="s">
        <v>23</v>
      </c>
      <c r="R24" s="100">
        <f>SUM(R23:R23)</f>
        <v>0</v>
      </c>
      <c r="S24" s="100">
        <f>SUM(S23:S23)</f>
        <v>0</v>
      </c>
      <c r="T24" s="100">
        <f>SUM(T23:T23)</f>
        <v>0</v>
      </c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</row>
    <row r="25" spans="1:82" s="99" customFormat="1" ht="14.25" customHeight="1">
      <c r="A25" s="17" t="s">
        <v>66</v>
      </c>
      <c r="B25" s="253" t="s">
        <v>108</v>
      </c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5"/>
    </row>
    <row r="26" spans="1:82" s="99" customFormat="1" ht="14.25" customHeight="1">
      <c r="A26" s="17"/>
      <c r="B26" s="228"/>
      <c r="C26" s="85"/>
      <c r="D26" s="221">
        <v>0</v>
      </c>
      <c r="E26" s="43">
        <v>0</v>
      </c>
      <c r="F26" s="126">
        <v>0</v>
      </c>
      <c r="G26" s="126">
        <f t="shared" ref="G26:H27" si="3">SUM(G25:G25)</f>
        <v>0</v>
      </c>
      <c r="H26" s="126">
        <f t="shared" si="3"/>
        <v>0</v>
      </c>
      <c r="I26" s="126">
        <f t="shared" ref="I26:K27" si="4">SUM(I25:I25)</f>
        <v>0</v>
      </c>
      <c r="J26" s="126">
        <f t="shared" si="4"/>
        <v>0</v>
      </c>
      <c r="K26" s="126">
        <f t="shared" si="4"/>
        <v>0</v>
      </c>
      <c r="L26" s="126">
        <f t="shared" ref="L26" si="5">D26</f>
        <v>0</v>
      </c>
      <c r="M26" s="126">
        <f t="shared" ref="M26" si="6">E26</f>
        <v>0</v>
      </c>
      <c r="N26" s="44" t="s">
        <v>23</v>
      </c>
      <c r="O26" s="222" t="s">
        <v>23</v>
      </c>
      <c r="P26" s="222">
        <v>0</v>
      </c>
      <c r="Q26" s="222" t="s">
        <v>23</v>
      </c>
      <c r="R26" s="126">
        <f t="shared" ref="R26:T26" si="7">SUM(R25:R25)</f>
        <v>0</v>
      </c>
      <c r="S26" s="126">
        <f t="shared" si="7"/>
        <v>0</v>
      </c>
      <c r="T26" s="126">
        <f t="shared" si="7"/>
        <v>0</v>
      </c>
    </row>
    <row r="27" spans="1:82" s="161" customFormat="1" ht="15" customHeight="1">
      <c r="A27" s="266" t="s">
        <v>109</v>
      </c>
      <c r="B27" s="266"/>
      <c r="C27" s="266"/>
      <c r="D27" s="149">
        <v>0</v>
      </c>
      <c r="E27" s="149">
        <v>0</v>
      </c>
      <c r="F27" s="100">
        <f t="shared" ref="F27" si="8">SUM(F26:F26)</f>
        <v>0</v>
      </c>
      <c r="G27" s="100">
        <f t="shared" si="3"/>
        <v>0</v>
      </c>
      <c r="H27" s="100">
        <f t="shared" ref="H27" si="9">SUM(H26:H26)</f>
        <v>0</v>
      </c>
      <c r="I27" s="100">
        <f t="shared" si="4"/>
        <v>0</v>
      </c>
      <c r="J27" s="100">
        <f t="shared" ref="J27" si="10">SUM(J26:J26)</f>
        <v>0</v>
      </c>
      <c r="K27" s="100">
        <f t="shared" ref="K27" si="11">SUM(K26:K26)</f>
        <v>0</v>
      </c>
      <c r="L27" s="100">
        <f>SUM(L26:L26)</f>
        <v>0</v>
      </c>
      <c r="M27" s="100">
        <f>SUM(M26:M26)</f>
        <v>0</v>
      </c>
      <c r="N27" s="44" t="s">
        <v>23</v>
      </c>
      <c r="O27" s="45" t="s">
        <v>23</v>
      </c>
      <c r="P27" s="45">
        <v>0</v>
      </c>
      <c r="Q27" s="148" t="s">
        <v>23</v>
      </c>
      <c r="R27" s="100">
        <f>SUM(R26:R26)</f>
        <v>0</v>
      </c>
      <c r="S27" s="100">
        <f>SUM(S26:S26)</f>
        <v>0</v>
      </c>
      <c r="T27" s="100">
        <f>SUM(T26:T26)</f>
        <v>0</v>
      </c>
    </row>
    <row r="28" spans="1:82" s="99" customFormat="1" ht="13.5" customHeight="1">
      <c r="A28" s="17" t="s">
        <v>67</v>
      </c>
      <c r="B28" s="253" t="s">
        <v>110</v>
      </c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254"/>
      <c r="P28" s="254"/>
      <c r="Q28" s="254"/>
      <c r="R28" s="254"/>
      <c r="S28" s="254"/>
      <c r="T28" s="255"/>
    </row>
    <row r="29" spans="1:82" s="99" customFormat="1" ht="13.5" customHeight="1">
      <c r="A29" s="27"/>
      <c r="B29" s="40"/>
      <c r="C29" s="221" t="s">
        <v>63</v>
      </c>
      <c r="D29" s="95">
        <v>0</v>
      </c>
      <c r="E29" s="235">
        <f>D29</f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</v>
      </c>
      <c r="M29" s="126">
        <f t="shared" ref="M29" si="12">E29</f>
        <v>0</v>
      </c>
      <c r="N29" s="44" t="s">
        <v>23</v>
      </c>
      <c r="O29" s="222" t="s">
        <v>23</v>
      </c>
      <c r="P29" s="222">
        <v>0</v>
      </c>
      <c r="Q29" s="222" t="s">
        <v>23</v>
      </c>
      <c r="R29" s="126">
        <v>0</v>
      </c>
      <c r="S29" s="221">
        <v>0</v>
      </c>
      <c r="T29" s="126">
        <v>0</v>
      </c>
    </row>
    <row r="30" spans="1:82" s="161" customFormat="1" ht="15.75" customHeight="1">
      <c r="A30" s="267" t="s">
        <v>111</v>
      </c>
      <c r="B30" s="268"/>
      <c r="C30" s="269"/>
      <c r="D30" s="234">
        <v>0</v>
      </c>
      <c r="E30" s="234">
        <f t="shared" ref="E30:M30" si="13">SUM(E29:E29)</f>
        <v>0</v>
      </c>
      <c r="F30" s="234">
        <f t="shared" si="13"/>
        <v>0</v>
      </c>
      <c r="G30" s="234">
        <f t="shared" si="13"/>
        <v>0</v>
      </c>
      <c r="H30" s="234">
        <f t="shared" si="13"/>
        <v>0</v>
      </c>
      <c r="I30" s="234">
        <f t="shared" si="13"/>
        <v>0</v>
      </c>
      <c r="J30" s="234">
        <f t="shared" si="13"/>
        <v>0</v>
      </c>
      <c r="K30" s="234">
        <f t="shared" si="13"/>
        <v>0</v>
      </c>
      <c r="L30" s="234">
        <f t="shared" si="13"/>
        <v>0</v>
      </c>
      <c r="M30" s="234">
        <f t="shared" si="13"/>
        <v>0</v>
      </c>
      <c r="N30" s="44" t="s">
        <v>23</v>
      </c>
      <c r="O30" s="45" t="s">
        <v>23</v>
      </c>
      <c r="P30" s="45">
        <f>P29</f>
        <v>0</v>
      </c>
      <c r="Q30" s="148" t="s">
        <v>23</v>
      </c>
      <c r="R30" s="100">
        <f>SUM(R29:R29)</f>
        <v>0</v>
      </c>
      <c r="S30" s="100">
        <v>0</v>
      </c>
      <c r="T30" s="100">
        <f>T29</f>
        <v>0</v>
      </c>
    </row>
    <row r="31" spans="1:82" s="99" customFormat="1">
      <c r="A31" s="17" t="s">
        <v>68</v>
      </c>
      <c r="B31" s="253" t="s">
        <v>136</v>
      </c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5"/>
    </row>
    <row r="32" spans="1:82" s="81" customFormat="1">
      <c r="A32" s="83"/>
      <c r="B32" s="229"/>
      <c r="C32" s="149"/>
      <c r="D32" s="221">
        <v>0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149">
        <v>0</v>
      </c>
      <c r="L32" s="126">
        <f t="shared" ref="L32" si="14">D32</f>
        <v>0</v>
      </c>
      <c r="M32" s="126">
        <f t="shared" ref="M32" si="15">E32</f>
        <v>0</v>
      </c>
      <c r="N32" s="44" t="s">
        <v>23</v>
      </c>
      <c r="O32" s="45" t="s">
        <v>23</v>
      </c>
      <c r="P32" s="148">
        <v>0</v>
      </c>
      <c r="Q32" s="148" t="s">
        <v>23</v>
      </c>
      <c r="R32" s="148">
        <v>0</v>
      </c>
      <c r="S32" s="148">
        <v>0</v>
      </c>
      <c r="T32" s="148">
        <v>0</v>
      </c>
    </row>
    <row r="33" spans="1:82" s="82" customFormat="1">
      <c r="A33" s="266" t="s">
        <v>113</v>
      </c>
      <c r="B33" s="266"/>
      <c r="C33" s="266"/>
      <c r="D33" s="149">
        <v>0</v>
      </c>
      <c r="E33" s="149">
        <v>0</v>
      </c>
      <c r="F33" s="100">
        <f t="shared" ref="F33" si="16">SUM(F32:F32)</f>
        <v>0</v>
      </c>
      <c r="G33" s="100">
        <f t="shared" ref="G33" si="17">SUM(G32:G32)</f>
        <v>0</v>
      </c>
      <c r="H33" s="100">
        <f t="shared" ref="H33" si="18">SUM(H32:H32)</f>
        <v>0</v>
      </c>
      <c r="I33" s="100">
        <f t="shared" ref="I33" si="19">SUM(I32:I32)</f>
        <v>0</v>
      </c>
      <c r="J33" s="100">
        <f t="shared" ref="J33" si="20">SUM(J32:J32)</f>
        <v>0</v>
      </c>
      <c r="K33" s="100">
        <f t="shared" ref="K33" si="21">SUM(K32:K32)</f>
        <v>0</v>
      </c>
      <c r="L33" s="100">
        <f>SUM(L32:L32)</f>
        <v>0</v>
      </c>
      <c r="M33" s="100">
        <f>SUM(M32:M32)</f>
        <v>0</v>
      </c>
      <c r="N33" s="44" t="s">
        <v>23</v>
      </c>
      <c r="O33" s="45" t="s">
        <v>23</v>
      </c>
      <c r="P33" s="45">
        <v>0</v>
      </c>
      <c r="Q33" s="148" t="s">
        <v>23</v>
      </c>
      <c r="R33" s="100">
        <f>SUM(R32:R32)</f>
        <v>0</v>
      </c>
      <c r="S33" s="100">
        <f>SUM(S32:S32)</f>
        <v>0</v>
      </c>
      <c r="T33" s="100">
        <f>SUM(T32:T32)</f>
        <v>0</v>
      </c>
    </row>
    <row r="34" spans="1:82" s="81" customFormat="1" ht="13.5" customHeight="1">
      <c r="A34" s="17" t="s">
        <v>69</v>
      </c>
      <c r="B34" s="270" t="s">
        <v>114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</row>
    <row r="35" spans="1:82" s="81" customFormat="1" ht="45.75" customHeight="1">
      <c r="A35" s="241" t="s">
        <v>193</v>
      </c>
      <c r="B35" s="97" t="s">
        <v>203</v>
      </c>
      <c r="C35" s="214" t="s">
        <v>63</v>
      </c>
      <c r="D35" s="214">
        <v>1958.33</v>
      </c>
      <c r="E35" s="214">
        <v>1958.33</v>
      </c>
      <c r="F35" s="214">
        <v>0</v>
      </c>
      <c r="G35" s="214">
        <v>0</v>
      </c>
      <c r="H35" s="214">
        <v>0</v>
      </c>
      <c r="I35" s="214">
        <v>0</v>
      </c>
      <c r="J35" s="214">
        <v>0</v>
      </c>
      <c r="K35" s="214">
        <v>1958.33</v>
      </c>
      <c r="L35" s="214">
        <v>0</v>
      </c>
      <c r="M35" s="214">
        <v>1958.33</v>
      </c>
      <c r="N35" s="214"/>
      <c r="O35" s="214"/>
      <c r="P35" s="242">
        <v>287.7</v>
      </c>
      <c r="Q35" s="217" t="s">
        <v>23</v>
      </c>
      <c r="R35" s="214">
        <v>0</v>
      </c>
      <c r="S35" s="214">
        <v>14.11</v>
      </c>
      <c r="T35" s="94">
        <v>81.7</v>
      </c>
    </row>
    <row r="36" spans="1:82" s="81" customFormat="1" ht="45.75" customHeight="1">
      <c r="A36" s="241" t="s">
        <v>195</v>
      </c>
      <c r="B36" s="240" t="s">
        <v>201</v>
      </c>
      <c r="C36" s="214" t="s">
        <v>63</v>
      </c>
      <c r="D36" s="94">
        <v>1125</v>
      </c>
      <c r="E36" s="214">
        <v>1125</v>
      </c>
      <c r="F36" s="214">
        <v>0</v>
      </c>
      <c r="G36" s="214">
        <v>0</v>
      </c>
      <c r="H36" s="214">
        <v>0</v>
      </c>
      <c r="I36" s="214">
        <v>0</v>
      </c>
      <c r="J36" s="214">
        <v>0</v>
      </c>
      <c r="K36" s="94">
        <v>1125</v>
      </c>
      <c r="L36" s="214">
        <v>0</v>
      </c>
      <c r="M36" s="94">
        <v>1125</v>
      </c>
      <c r="N36" s="214"/>
      <c r="O36" s="214"/>
      <c r="P36" s="242">
        <v>395.5</v>
      </c>
      <c r="Q36" s="217" t="s">
        <v>23</v>
      </c>
      <c r="R36" s="214">
        <v>0</v>
      </c>
      <c r="S36" s="214">
        <v>2.58</v>
      </c>
      <c r="T36" s="94">
        <v>40.200000000000003</v>
      </c>
    </row>
    <row r="37" spans="1:82" s="82" customFormat="1" ht="18" customHeight="1">
      <c r="A37" s="271" t="s">
        <v>115</v>
      </c>
      <c r="B37" s="268"/>
      <c r="C37" s="269"/>
      <c r="D37" s="149">
        <f t="shared" ref="D37:M37" si="22">SUM(D35:D36)</f>
        <v>3083.33</v>
      </c>
      <c r="E37" s="149">
        <f t="shared" si="22"/>
        <v>3083.33</v>
      </c>
      <c r="F37" s="100">
        <f t="shared" si="22"/>
        <v>0</v>
      </c>
      <c r="G37" s="100">
        <f t="shared" si="22"/>
        <v>0</v>
      </c>
      <c r="H37" s="100">
        <f t="shared" si="22"/>
        <v>0</v>
      </c>
      <c r="I37" s="100">
        <f t="shared" si="22"/>
        <v>0</v>
      </c>
      <c r="J37" s="100">
        <f t="shared" si="22"/>
        <v>0</v>
      </c>
      <c r="K37" s="50">
        <f>SUM(K35:K36)</f>
        <v>3083.33</v>
      </c>
      <c r="L37" s="100">
        <f t="shared" si="22"/>
        <v>0</v>
      </c>
      <c r="M37" s="50">
        <f t="shared" si="22"/>
        <v>3083.33</v>
      </c>
      <c r="N37" s="44" t="s">
        <v>23</v>
      </c>
      <c r="O37" s="45" t="s">
        <v>23</v>
      </c>
      <c r="P37" s="204">
        <f>(D37/T37)*12</f>
        <v>303.52715340442984</v>
      </c>
      <c r="Q37" s="148" t="s">
        <v>23</v>
      </c>
      <c r="R37" s="100">
        <f>R35+R36</f>
        <v>0</v>
      </c>
      <c r="S37" s="50">
        <f>S35+S36</f>
        <v>16.689999999999998</v>
      </c>
      <c r="T37" s="50">
        <f>T35+T36</f>
        <v>121.9</v>
      </c>
    </row>
    <row r="38" spans="1:82" s="99" customFormat="1" ht="15.75" customHeight="1">
      <c r="A38" s="83" t="s">
        <v>137</v>
      </c>
      <c r="B38" s="253" t="s">
        <v>90</v>
      </c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54"/>
      <c r="N38" s="254"/>
      <c r="O38" s="254"/>
      <c r="P38" s="254"/>
      <c r="Q38" s="254"/>
      <c r="R38" s="254"/>
      <c r="S38" s="254"/>
      <c r="T38" s="255"/>
    </row>
    <row r="39" spans="1:82" s="99" customFormat="1">
      <c r="A39" s="83"/>
      <c r="B39" s="229"/>
      <c r="C39" s="149"/>
      <c r="D39" s="149">
        <v>0</v>
      </c>
      <c r="E39" s="43">
        <v>0</v>
      </c>
      <c r="F39" s="100">
        <v>0</v>
      </c>
      <c r="G39" s="100">
        <v>0</v>
      </c>
      <c r="H39" s="100">
        <v>0</v>
      </c>
      <c r="I39" s="100">
        <v>0</v>
      </c>
      <c r="J39" s="100">
        <v>0</v>
      </c>
      <c r="K39" s="100">
        <v>0</v>
      </c>
      <c r="L39" s="126">
        <f t="shared" ref="L39" si="23">D39</f>
        <v>0</v>
      </c>
      <c r="M39" s="126">
        <f t="shared" ref="M39" si="24">E39</f>
        <v>0</v>
      </c>
      <c r="N39" s="44" t="s">
        <v>23</v>
      </c>
      <c r="O39" s="45" t="s">
        <v>23</v>
      </c>
      <c r="P39" s="148">
        <v>0</v>
      </c>
      <c r="Q39" s="148" t="s">
        <v>23</v>
      </c>
      <c r="R39" s="148">
        <v>0</v>
      </c>
      <c r="S39" s="148">
        <v>0</v>
      </c>
      <c r="T39" s="148">
        <v>0</v>
      </c>
    </row>
    <row r="40" spans="1:82" s="161" customFormat="1" ht="18.75" customHeight="1">
      <c r="A40" s="267" t="s">
        <v>74</v>
      </c>
      <c r="B40" s="268"/>
      <c r="C40" s="269"/>
      <c r="D40" s="149">
        <v>0</v>
      </c>
      <c r="E40" s="149">
        <v>0</v>
      </c>
      <c r="F40" s="100">
        <f t="shared" ref="F40" si="25">SUM(F39:F39)</f>
        <v>0</v>
      </c>
      <c r="G40" s="100">
        <f t="shared" ref="G40" si="26">SUM(G39:G39)</f>
        <v>0</v>
      </c>
      <c r="H40" s="100">
        <f t="shared" ref="H40" si="27">SUM(H39:H39)</f>
        <v>0</v>
      </c>
      <c r="I40" s="100">
        <f t="shared" ref="I40" si="28">SUM(I39:I39)</f>
        <v>0</v>
      </c>
      <c r="J40" s="100">
        <f t="shared" ref="J40" si="29">SUM(J39:J39)</f>
        <v>0</v>
      </c>
      <c r="K40" s="100">
        <f t="shared" ref="K40" si="30">SUM(K39:K39)</f>
        <v>0</v>
      </c>
      <c r="L40" s="100">
        <f>SUM(L39:L39)</f>
        <v>0</v>
      </c>
      <c r="M40" s="100">
        <f>SUM(M39:M39)</f>
        <v>0</v>
      </c>
      <c r="N40" s="44" t="s">
        <v>23</v>
      </c>
      <c r="O40" s="45" t="s">
        <v>23</v>
      </c>
      <c r="P40" s="45">
        <v>0</v>
      </c>
      <c r="Q40" s="148" t="s">
        <v>23</v>
      </c>
      <c r="R40" s="100">
        <f>SUM(R39:R39)</f>
        <v>0</v>
      </c>
      <c r="S40" s="100">
        <f>SUM(S39:S39)</f>
        <v>0</v>
      </c>
      <c r="T40" s="100">
        <f>SUM(T39:T39)</f>
        <v>0</v>
      </c>
    </row>
    <row r="41" spans="1:82" s="99" customFormat="1" ht="14.25" customHeight="1">
      <c r="A41" s="17" t="s">
        <v>71</v>
      </c>
      <c r="B41" s="253" t="s">
        <v>138</v>
      </c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O41" s="254"/>
      <c r="P41" s="254"/>
      <c r="Q41" s="254"/>
      <c r="R41" s="254"/>
      <c r="S41" s="254"/>
      <c r="T41" s="255"/>
    </row>
    <row r="42" spans="1:82" s="99" customFormat="1" ht="14.25" customHeight="1">
      <c r="A42" s="17" t="s">
        <v>197</v>
      </c>
      <c r="B42" s="228" t="s">
        <v>204</v>
      </c>
      <c r="C42" s="213" t="s">
        <v>63</v>
      </c>
      <c r="D42" s="94">
        <v>484.721</v>
      </c>
      <c r="E42" s="94">
        <v>484.721</v>
      </c>
      <c r="F42" s="100">
        <v>0</v>
      </c>
      <c r="G42" s="100">
        <v>0</v>
      </c>
      <c r="H42" s="100">
        <v>0</v>
      </c>
      <c r="I42" s="100">
        <v>0</v>
      </c>
      <c r="J42" s="100">
        <v>0</v>
      </c>
      <c r="K42" s="244">
        <v>484.721</v>
      </c>
      <c r="L42" s="126">
        <v>0</v>
      </c>
      <c r="M42" s="199">
        <f t="shared" ref="M42" si="31">E42</f>
        <v>484.721</v>
      </c>
      <c r="N42" s="44" t="s">
        <v>23</v>
      </c>
      <c r="O42" s="45" t="s">
        <v>23</v>
      </c>
      <c r="P42" s="148">
        <v>0</v>
      </c>
      <c r="Q42" s="148" t="s">
        <v>23</v>
      </c>
      <c r="R42" s="148">
        <v>0</v>
      </c>
      <c r="S42" s="148">
        <v>0</v>
      </c>
      <c r="T42" s="148">
        <v>0</v>
      </c>
    </row>
    <row r="43" spans="1:82" s="161" customFormat="1" ht="18.75" customHeight="1">
      <c r="A43" s="267" t="s">
        <v>117</v>
      </c>
      <c r="B43" s="268"/>
      <c r="C43" s="269"/>
      <c r="D43" s="153">
        <v>484.721</v>
      </c>
      <c r="E43" s="94">
        <v>484.721</v>
      </c>
      <c r="F43" s="100">
        <f t="shared" ref="F43" si="32">SUM(F42:F42)</f>
        <v>0</v>
      </c>
      <c r="G43" s="100">
        <f t="shared" ref="G43" si="33">SUM(G42:G42)</f>
        <v>0</v>
      </c>
      <c r="H43" s="100">
        <f t="shared" ref="H43" si="34">SUM(H42:H42)</f>
        <v>0</v>
      </c>
      <c r="I43" s="100">
        <f t="shared" ref="I43" si="35">SUM(I42:I42)</f>
        <v>0</v>
      </c>
      <c r="J43" s="100">
        <f t="shared" ref="J43" si="36">SUM(J42:J42)</f>
        <v>0</v>
      </c>
      <c r="K43" s="50">
        <f t="shared" ref="K43" si="37">SUM(K42:K42)</f>
        <v>484.721</v>
      </c>
      <c r="L43" s="100">
        <f>SUM(L42:L42)</f>
        <v>0</v>
      </c>
      <c r="M43" s="50">
        <f>SUM(M42:M42)</f>
        <v>484.721</v>
      </c>
      <c r="N43" s="44" t="s">
        <v>23</v>
      </c>
      <c r="O43" s="45" t="s">
        <v>23</v>
      </c>
      <c r="P43" s="45">
        <v>0</v>
      </c>
      <c r="Q43" s="148" t="s">
        <v>23</v>
      </c>
      <c r="R43" s="100">
        <f>SUM(R42:R42)</f>
        <v>0</v>
      </c>
      <c r="S43" s="100">
        <f t="shared" ref="S43:T43" si="38">SUM(S42:S42)</f>
        <v>0</v>
      </c>
      <c r="T43" s="100">
        <f t="shared" si="38"/>
        <v>0</v>
      </c>
    </row>
    <row r="44" spans="1:82" s="29" customFormat="1" ht="21" customHeight="1">
      <c r="A44" s="261" t="s">
        <v>53</v>
      </c>
      <c r="B44" s="262"/>
      <c r="C44" s="263"/>
      <c r="D44" s="130">
        <f>D19+D24+D27+D30+D33+D37+D40+D43</f>
        <v>4059.2109999999998</v>
      </c>
      <c r="E44" s="130">
        <f t="shared" ref="E44:M44" si="39">E19+E24+E27+E30+E33+E37+E40+E43</f>
        <v>4059.2109999999998</v>
      </c>
      <c r="F44" s="131">
        <f t="shared" si="39"/>
        <v>0</v>
      </c>
      <c r="G44" s="131">
        <f t="shared" si="39"/>
        <v>0</v>
      </c>
      <c r="H44" s="131">
        <f t="shared" si="39"/>
        <v>0</v>
      </c>
      <c r="I44" s="131">
        <f t="shared" si="39"/>
        <v>0</v>
      </c>
      <c r="J44" s="131">
        <f t="shared" si="39"/>
        <v>0</v>
      </c>
      <c r="K44" s="130">
        <f t="shared" si="39"/>
        <v>3568.0509999999999</v>
      </c>
      <c r="L44" s="130">
        <f t="shared" si="39"/>
        <v>491.15999999999997</v>
      </c>
      <c r="M44" s="130">
        <f t="shared" si="39"/>
        <v>4059.2109999999998</v>
      </c>
      <c r="N44" s="130" t="s">
        <v>23</v>
      </c>
      <c r="O44" s="130" t="s">
        <v>23</v>
      </c>
      <c r="P44" s="205">
        <f>P19+P24+P27+P30+P33+P37+P40+P43</f>
        <v>303.52715340442984</v>
      </c>
      <c r="Q44" s="130" t="s">
        <v>23</v>
      </c>
      <c r="R44" s="131">
        <f t="shared" ref="R44" si="40">R19+R24+R27+R30+R33+R37+R40+R43</f>
        <v>0</v>
      </c>
      <c r="S44" s="130">
        <f>S19+S24+S27+S30+S33+S37+S40+S43</f>
        <v>16.689999999999998</v>
      </c>
      <c r="T44" s="130">
        <f t="shared" ref="T44" si="41">T19+T24+T27+T30+T33+T37+T40+T43</f>
        <v>121.9</v>
      </c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</row>
    <row r="45" spans="1:82" s="171" customFormat="1" ht="21" customHeight="1">
      <c r="A45" s="24" t="s">
        <v>27</v>
      </c>
      <c r="B45" s="248" t="s">
        <v>12</v>
      </c>
      <c r="C45" s="249"/>
      <c r="D45" s="249"/>
      <c r="E45" s="249"/>
      <c r="F45" s="249"/>
      <c r="G45" s="249"/>
      <c r="H45" s="249"/>
      <c r="I45" s="249"/>
      <c r="J45" s="249"/>
      <c r="K45" s="249"/>
      <c r="L45" s="249"/>
      <c r="M45" s="249"/>
      <c r="N45" s="249"/>
      <c r="O45" s="249"/>
      <c r="P45" s="249"/>
      <c r="Q45" s="249"/>
      <c r="R45" s="249"/>
      <c r="S45" s="249"/>
      <c r="T45" s="250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</row>
    <row r="46" spans="1:82" s="171" customFormat="1" ht="20.25" customHeight="1">
      <c r="A46" s="25"/>
      <c r="B46" s="256" t="s">
        <v>174</v>
      </c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</row>
    <row r="47" spans="1:82" s="29" customFormat="1" ht="17.25" customHeight="1">
      <c r="A47" s="231" t="s">
        <v>83</v>
      </c>
      <c r="B47" s="264" t="s">
        <v>82</v>
      </c>
      <c r="C47" s="265"/>
      <c r="D47" s="265"/>
      <c r="E47" s="265"/>
      <c r="F47" s="265"/>
      <c r="G47" s="265"/>
      <c r="H47" s="265"/>
      <c r="I47" s="265"/>
      <c r="J47" s="265"/>
      <c r="K47" s="265"/>
      <c r="L47" s="265"/>
      <c r="M47" s="265"/>
      <c r="N47" s="265"/>
      <c r="O47" s="265"/>
      <c r="P47" s="265"/>
      <c r="Q47" s="265"/>
      <c r="R47" s="265"/>
      <c r="S47" s="265"/>
      <c r="T47" s="265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</row>
    <row r="48" spans="1:82" s="29" customFormat="1" ht="18.75" customHeight="1">
      <c r="A48" s="310" t="s">
        <v>87</v>
      </c>
      <c r="B48" s="311"/>
      <c r="C48" s="312"/>
      <c r="D48" s="100">
        <v>0</v>
      </c>
      <c r="E48" s="100">
        <v>0</v>
      </c>
      <c r="F48" s="100">
        <v>0</v>
      </c>
      <c r="G48" s="100">
        <v>0</v>
      </c>
      <c r="H48" s="100">
        <v>0</v>
      </c>
      <c r="I48" s="100">
        <v>0</v>
      </c>
      <c r="J48" s="100">
        <v>0</v>
      </c>
      <c r="K48" s="100">
        <v>0</v>
      </c>
      <c r="L48" s="100">
        <v>0</v>
      </c>
      <c r="M48" s="100">
        <v>0</v>
      </c>
      <c r="N48" s="126" t="s">
        <v>23</v>
      </c>
      <c r="O48" s="100" t="s">
        <v>23</v>
      </c>
      <c r="P48" s="100">
        <v>0</v>
      </c>
      <c r="Q48" s="129" t="s">
        <v>23</v>
      </c>
      <c r="R48" s="100">
        <v>0</v>
      </c>
      <c r="S48" s="100">
        <v>0</v>
      </c>
      <c r="T48" s="100">
        <v>0</v>
      </c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</row>
    <row r="49" spans="1:82" s="29" customFormat="1" ht="19.5" customHeight="1">
      <c r="A49" s="27" t="s">
        <v>84</v>
      </c>
      <c r="B49" s="322" t="s">
        <v>26</v>
      </c>
      <c r="C49" s="323"/>
      <c r="D49" s="323"/>
      <c r="E49" s="323"/>
      <c r="F49" s="323"/>
      <c r="G49" s="323"/>
      <c r="H49" s="323"/>
      <c r="I49" s="323"/>
      <c r="J49" s="323"/>
      <c r="K49" s="323"/>
      <c r="L49" s="323"/>
      <c r="M49" s="323"/>
      <c r="N49" s="323"/>
      <c r="O49" s="323"/>
      <c r="P49" s="323"/>
      <c r="Q49" s="323"/>
      <c r="R49" s="323"/>
      <c r="S49" s="323"/>
      <c r="T49" s="323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</row>
    <row r="50" spans="1:82" s="29" customFormat="1" ht="19.5" customHeight="1">
      <c r="A50" s="27" t="s">
        <v>85</v>
      </c>
      <c r="B50" s="12" t="s">
        <v>182</v>
      </c>
      <c r="C50" s="129" t="s">
        <v>63</v>
      </c>
      <c r="D50" s="98">
        <v>119</v>
      </c>
      <c r="E50" s="98">
        <v>119</v>
      </c>
      <c r="F50" s="129">
        <v>0</v>
      </c>
      <c r="G50" s="129">
        <v>0</v>
      </c>
      <c r="H50" s="129">
        <v>0</v>
      </c>
      <c r="I50" s="129">
        <v>0</v>
      </c>
      <c r="J50" s="129">
        <v>0</v>
      </c>
      <c r="K50" s="129">
        <v>0</v>
      </c>
      <c r="L50" s="98">
        <v>119</v>
      </c>
      <c r="M50" s="98">
        <v>119</v>
      </c>
      <c r="N50" s="129"/>
      <c r="O50" s="129"/>
      <c r="P50" s="129">
        <v>0</v>
      </c>
      <c r="Q50" s="129" t="s">
        <v>23</v>
      </c>
      <c r="R50" s="129">
        <v>0</v>
      </c>
      <c r="S50" s="129">
        <v>0</v>
      </c>
      <c r="T50" s="129">
        <v>0</v>
      </c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</row>
    <row r="51" spans="1:82" s="29" customFormat="1" ht="19.5" customHeight="1">
      <c r="A51" s="27" t="s">
        <v>198</v>
      </c>
      <c r="B51" s="12" t="s">
        <v>183</v>
      </c>
      <c r="C51" s="129" t="s">
        <v>63</v>
      </c>
      <c r="D51" s="98">
        <v>104</v>
      </c>
      <c r="E51" s="98">
        <v>104</v>
      </c>
      <c r="F51" s="129">
        <v>0</v>
      </c>
      <c r="G51" s="129">
        <v>0</v>
      </c>
      <c r="H51" s="129">
        <v>0</v>
      </c>
      <c r="I51" s="129">
        <v>0</v>
      </c>
      <c r="J51" s="129">
        <v>0</v>
      </c>
      <c r="K51" s="129">
        <v>0</v>
      </c>
      <c r="L51" s="98">
        <v>104</v>
      </c>
      <c r="M51" s="98">
        <v>104</v>
      </c>
      <c r="N51" s="129"/>
      <c r="O51" s="129"/>
      <c r="P51" s="129">
        <v>0</v>
      </c>
      <c r="Q51" s="129" t="s">
        <v>23</v>
      </c>
      <c r="R51" s="129">
        <v>0</v>
      </c>
      <c r="S51" s="129">
        <v>0</v>
      </c>
      <c r="T51" s="129">
        <v>0</v>
      </c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</row>
    <row r="52" spans="1:82" s="29" customFormat="1" ht="19.5" customHeight="1">
      <c r="A52" s="27" t="s">
        <v>88</v>
      </c>
      <c r="B52" s="12" t="s">
        <v>184</v>
      </c>
      <c r="C52" s="129" t="s">
        <v>63</v>
      </c>
      <c r="D52" s="98">
        <v>117</v>
      </c>
      <c r="E52" s="98">
        <v>117</v>
      </c>
      <c r="F52" s="129">
        <v>0</v>
      </c>
      <c r="G52" s="129">
        <v>0</v>
      </c>
      <c r="H52" s="129">
        <v>0</v>
      </c>
      <c r="I52" s="129">
        <v>0</v>
      </c>
      <c r="J52" s="129">
        <v>0</v>
      </c>
      <c r="K52" s="129">
        <v>0</v>
      </c>
      <c r="L52" s="98">
        <v>117</v>
      </c>
      <c r="M52" s="98">
        <v>117</v>
      </c>
      <c r="N52" s="129"/>
      <c r="O52" s="129"/>
      <c r="P52" s="129">
        <v>0</v>
      </c>
      <c r="Q52" s="129" t="s">
        <v>23</v>
      </c>
      <c r="R52" s="129">
        <v>0</v>
      </c>
      <c r="S52" s="129">
        <v>0</v>
      </c>
      <c r="T52" s="129">
        <v>0</v>
      </c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</row>
    <row r="53" spans="1:82" s="29" customFormat="1" ht="19.5" customHeight="1">
      <c r="A53" s="27" t="s">
        <v>171</v>
      </c>
      <c r="B53" s="12" t="s">
        <v>185</v>
      </c>
      <c r="C53" s="129" t="s">
        <v>63</v>
      </c>
      <c r="D53" s="98">
        <v>149</v>
      </c>
      <c r="E53" s="98">
        <v>149</v>
      </c>
      <c r="F53" s="129">
        <v>0</v>
      </c>
      <c r="G53" s="129">
        <v>0</v>
      </c>
      <c r="H53" s="129">
        <v>0</v>
      </c>
      <c r="I53" s="129">
        <v>0</v>
      </c>
      <c r="J53" s="129">
        <v>0</v>
      </c>
      <c r="K53" s="129">
        <v>0</v>
      </c>
      <c r="L53" s="98">
        <v>149</v>
      </c>
      <c r="M53" s="98">
        <v>149</v>
      </c>
      <c r="N53" s="129"/>
      <c r="O53" s="129"/>
      <c r="P53" s="129">
        <v>0</v>
      </c>
      <c r="Q53" s="129" t="s">
        <v>23</v>
      </c>
      <c r="R53" s="129">
        <v>0</v>
      </c>
      <c r="S53" s="219">
        <v>0</v>
      </c>
      <c r="T53" s="129">
        <v>0</v>
      </c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</row>
    <row r="54" spans="1:82" s="29" customFormat="1" ht="19.5" customHeight="1">
      <c r="A54" s="27" t="s">
        <v>192</v>
      </c>
      <c r="B54" s="12" t="s">
        <v>186</v>
      </c>
      <c r="C54" s="129" t="s">
        <v>63</v>
      </c>
      <c r="D54" s="98">
        <v>104</v>
      </c>
      <c r="E54" s="98">
        <v>104</v>
      </c>
      <c r="F54" s="129">
        <v>0</v>
      </c>
      <c r="G54" s="129">
        <v>0</v>
      </c>
      <c r="H54" s="129">
        <v>0</v>
      </c>
      <c r="I54" s="129">
        <v>0</v>
      </c>
      <c r="J54" s="129">
        <v>0</v>
      </c>
      <c r="K54" s="129">
        <v>0</v>
      </c>
      <c r="L54" s="98">
        <v>104</v>
      </c>
      <c r="M54" s="98">
        <v>104</v>
      </c>
      <c r="N54" s="129"/>
      <c r="O54" s="129"/>
      <c r="P54" s="129">
        <v>0</v>
      </c>
      <c r="Q54" s="129" t="s">
        <v>23</v>
      </c>
      <c r="R54" s="129">
        <v>0</v>
      </c>
      <c r="S54" s="215">
        <v>0</v>
      </c>
      <c r="T54" s="215">
        <v>0</v>
      </c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</row>
    <row r="55" spans="1:82" s="29" customFormat="1" ht="88.5" hidden="1" customHeight="1">
      <c r="A55" s="27"/>
      <c r="B55" s="97"/>
      <c r="C55" s="150"/>
      <c r="D55" s="41"/>
      <c r="E55" s="42"/>
      <c r="F55" s="50" t="s">
        <v>23</v>
      </c>
      <c r="G55" s="50" t="s">
        <v>23</v>
      </c>
      <c r="H55" s="50" t="s">
        <v>23</v>
      </c>
      <c r="I55" s="50" t="s">
        <v>23</v>
      </c>
      <c r="J55" s="50" t="s">
        <v>23</v>
      </c>
      <c r="K55" s="50" t="s">
        <v>23</v>
      </c>
      <c r="L55" s="42">
        <f t="shared" ref="L55:L57" si="42">D55</f>
        <v>0</v>
      </c>
      <c r="M55" s="42">
        <f t="shared" ref="M55:M57" si="43">E55</f>
        <v>0</v>
      </c>
      <c r="N55" s="44" t="s">
        <v>23</v>
      </c>
      <c r="O55" s="45" t="s">
        <v>23</v>
      </c>
      <c r="P55" s="44" t="s">
        <v>23</v>
      </c>
      <c r="Q55" s="45" t="s">
        <v>23</v>
      </c>
      <c r="R55" s="126" t="s">
        <v>23</v>
      </c>
      <c r="S55" s="100" t="s">
        <v>23</v>
      </c>
      <c r="T55" s="126">
        <v>0</v>
      </c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</row>
    <row r="56" spans="1:82" s="29" customFormat="1" ht="46.5" hidden="1" customHeight="1">
      <c r="A56" s="27"/>
      <c r="B56" s="12"/>
      <c r="C56" s="148"/>
      <c r="D56" s="148"/>
      <c r="E56" s="148"/>
      <c r="F56" s="50"/>
      <c r="G56" s="50"/>
      <c r="H56" s="50"/>
      <c r="I56" s="50"/>
      <c r="J56" s="50"/>
      <c r="K56" s="50"/>
      <c r="L56" s="42">
        <f t="shared" si="42"/>
        <v>0</v>
      </c>
      <c r="M56" s="42">
        <f t="shared" si="43"/>
        <v>0</v>
      </c>
      <c r="N56" s="44"/>
      <c r="O56" s="45"/>
      <c r="P56" s="44"/>
      <c r="Q56" s="45"/>
      <c r="R56" s="126"/>
      <c r="S56" s="100"/>
      <c r="T56" s="126">
        <v>0</v>
      </c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</row>
    <row r="57" spans="1:82" s="29" customFormat="1" ht="39.75" hidden="1" customHeight="1">
      <c r="A57" s="27"/>
      <c r="B57" s="12"/>
      <c r="C57" s="148"/>
      <c r="D57" s="148"/>
      <c r="E57" s="42"/>
      <c r="F57" s="50" t="s">
        <v>23</v>
      </c>
      <c r="G57" s="50" t="s">
        <v>23</v>
      </c>
      <c r="H57" s="50" t="s">
        <v>23</v>
      </c>
      <c r="I57" s="50" t="s">
        <v>23</v>
      </c>
      <c r="J57" s="50" t="s">
        <v>23</v>
      </c>
      <c r="K57" s="50" t="s">
        <v>23</v>
      </c>
      <c r="L57" s="42">
        <f t="shared" si="42"/>
        <v>0</v>
      </c>
      <c r="M57" s="42">
        <f t="shared" si="43"/>
        <v>0</v>
      </c>
      <c r="N57" s="44" t="s">
        <v>23</v>
      </c>
      <c r="O57" s="45" t="s">
        <v>23</v>
      </c>
      <c r="P57" s="44" t="s">
        <v>23</v>
      </c>
      <c r="Q57" s="45" t="s">
        <v>23</v>
      </c>
      <c r="R57" s="126" t="s">
        <v>23</v>
      </c>
      <c r="S57" s="100" t="s">
        <v>23</v>
      </c>
      <c r="T57" s="126">
        <v>0</v>
      </c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  <c r="BE57" s="28"/>
      <c r="BF57" s="28"/>
      <c r="BG57" s="28"/>
      <c r="BH57" s="28"/>
      <c r="BI57" s="28"/>
      <c r="BJ57" s="28"/>
      <c r="BK57" s="28"/>
      <c r="BL57" s="28"/>
      <c r="BM57" s="28"/>
      <c r="BN57" s="28"/>
      <c r="BO57" s="28"/>
      <c r="BP57" s="28"/>
      <c r="BQ57" s="28"/>
      <c r="BR57" s="28"/>
      <c r="BS57" s="28"/>
      <c r="BT57" s="28"/>
      <c r="BU57" s="28"/>
      <c r="BV57" s="28"/>
      <c r="BW57" s="28"/>
      <c r="BX57" s="28"/>
      <c r="BY57" s="28"/>
      <c r="BZ57" s="28"/>
      <c r="CA57" s="28"/>
      <c r="CB57" s="28"/>
      <c r="CC57" s="28"/>
      <c r="CD57" s="28"/>
    </row>
    <row r="58" spans="1:82" s="29" customFormat="1" ht="16.5" customHeight="1">
      <c r="A58" s="319" t="s">
        <v>89</v>
      </c>
      <c r="B58" s="320"/>
      <c r="C58" s="320"/>
      <c r="D58" s="50">
        <f>SUM(D50:D57)</f>
        <v>593</v>
      </c>
      <c r="E58" s="50">
        <f>SUM(E50:E57)</f>
        <v>593</v>
      </c>
      <c r="F58" s="100">
        <f t="shared" ref="F58:K58" si="44">SUM(F55:F57)</f>
        <v>0</v>
      </c>
      <c r="G58" s="100">
        <f t="shared" si="44"/>
        <v>0</v>
      </c>
      <c r="H58" s="100">
        <f t="shared" si="44"/>
        <v>0</v>
      </c>
      <c r="I58" s="100">
        <f t="shared" si="44"/>
        <v>0</v>
      </c>
      <c r="J58" s="100">
        <f t="shared" si="44"/>
        <v>0</v>
      </c>
      <c r="K58" s="100">
        <f t="shared" si="44"/>
        <v>0</v>
      </c>
      <c r="L58" s="50">
        <f>SUM(L50:L57)</f>
        <v>593</v>
      </c>
      <c r="M58" s="50">
        <f>SUM(M50:M57)</f>
        <v>593</v>
      </c>
      <c r="N58" s="44" t="s">
        <v>23</v>
      </c>
      <c r="O58" s="45" t="s">
        <v>23</v>
      </c>
      <c r="P58" s="45">
        <v>0</v>
      </c>
      <c r="Q58" s="45" t="s">
        <v>23</v>
      </c>
      <c r="R58" s="100">
        <f>SUM(R55:R57)</f>
        <v>0</v>
      </c>
      <c r="S58" s="100">
        <f>SUM(S55:S57)</f>
        <v>0</v>
      </c>
      <c r="T58" s="100">
        <f>SUM(T55:T57)</f>
        <v>0</v>
      </c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</row>
    <row r="59" spans="1:82" s="99" customFormat="1">
      <c r="A59" s="17" t="s">
        <v>139</v>
      </c>
      <c r="B59" s="270" t="s">
        <v>136</v>
      </c>
      <c r="C59" s="270"/>
      <c r="D59" s="270"/>
      <c r="E59" s="270"/>
      <c r="F59" s="270"/>
      <c r="G59" s="270"/>
      <c r="H59" s="270"/>
      <c r="I59" s="270"/>
      <c r="J59" s="270"/>
      <c r="K59" s="270"/>
      <c r="L59" s="270"/>
      <c r="M59" s="270"/>
      <c r="N59" s="270"/>
      <c r="O59" s="270"/>
      <c r="P59" s="270"/>
      <c r="Q59" s="270"/>
      <c r="R59" s="270"/>
      <c r="S59" s="270"/>
      <c r="T59" s="270"/>
    </row>
    <row r="60" spans="1:82" s="99" customFormat="1" ht="19.5" customHeight="1">
      <c r="A60" s="83"/>
      <c r="B60" s="228"/>
      <c r="C60" s="221"/>
      <c r="D60" s="221">
        <v>0</v>
      </c>
      <c r="E60" s="43">
        <v>0</v>
      </c>
      <c r="F60" s="126">
        <v>0</v>
      </c>
      <c r="G60" s="126">
        <v>0</v>
      </c>
      <c r="H60" s="126">
        <v>0</v>
      </c>
      <c r="I60" s="126">
        <v>0</v>
      </c>
      <c r="J60" s="126">
        <v>0</v>
      </c>
      <c r="K60" s="126">
        <v>0</v>
      </c>
      <c r="L60" s="126">
        <f t="shared" ref="L60" si="45">D60</f>
        <v>0</v>
      </c>
      <c r="M60" s="126">
        <f t="shared" ref="M60" si="46">E60</f>
        <v>0</v>
      </c>
      <c r="N60" s="44" t="s">
        <v>23</v>
      </c>
      <c r="O60" s="222" t="s">
        <v>23</v>
      </c>
      <c r="P60" s="126">
        <v>0</v>
      </c>
      <c r="Q60" s="222" t="s">
        <v>23</v>
      </c>
      <c r="R60" s="126">
        <v>0</v>
      </c>
      <c r="S60" s="222">
        <v>0</v>
      </c>
      <c r="T60" s="222">
        <v>0</v>
      </c>
    </row>
    <row r="61" spans="1:82" s="161" customFormat="1">
      <c r="A61" s="267" t="s">
        <v>140</v>
      </c>
      <c r="B61" s="268"/>
      <c r="C61" s="269"/>
      <c r="D61" s="149">
        <v>0</v>
      </c>
      <c r="E61" s="149">
        <v>0</v>
      </c>
      <c r="F61" s="100">
        <f t="shared" ref="F61" si="47">SUM(F60:F60)</f>
        <v>0</v>
      </c>
      <c r="G61" s="100">
        <f t="shared" ref="G61" si="48">SUM(G60:G60)</f>
        <v>0</v>
      </c>
      <c r="H61" s="100">
        <f t="shared" ref="H61" si="49">SUM(H60:H60)</f>
        <v>0</v>
      </c>
      <c r="I61" s="100">
        <f t="shared" ref="I61" si="50">SUM(I60:I60)</f>
        <v>0</v>
      </c>
      <c r="J61" s="100">
        <f t="shared" ref="J61" si="51">SUM(J60:J60)</f>
        <v>0</v>
      </c>
      <c r="K61" s="100">
        <f t="shared" ref="K61" si="52">SUM(K60:K60)</f>
        <v>0</v>
      </c>
      <c r="L61" s="100">
        <f>SUM(L60:L60)</f>
        <v>0</v>
      </c>
      <c r="M61" s="100">
        <f>SUM(M60:M60)</f>
        <v>0</v>
      </c>
      <c r="N61" s="44" t="s">
        <v>23</v>
      </c>
      <c r="O61" s="45" t="s">
        <v>23</v>
      </c>
      <c r="P61" s="100">
        <v>0</v>
      </c>
      <c r="Q61" s="45" t="s">
        <v>23</v>
      </c>
      <c r="R61" s="100">
        <f>SUM(R60:R60)</f>
        <v>0</v>
      </c>
      <c r="S61" s="100">
        <f>SUM(S60:S60)</f>
        <v>0</v>
      </c>
      <c r="T61" s="100">
        <v>0</v>
      </c>
    </row>
    <row r="62" spans="1:82" s="99" customFormat="1" ht="15.75" customHeight="1">
      <c r="A62" s="17" t="s">
        <v>123</v>
      </c>
      <c r="B62" s="251" t="s">
        <v>141</v>
      </c>
      <c r="C62" s="252"/>
      <c r="D62" s="252"/>
      <c r="E62" s="252"/>
      <c r="F62" s="252"/>
      <c r="G62" s="252"/>
      <c r="H62" s="252"/>
      <c r="I62" s="252"/>
      <c r="J62" s="252"/>
      <c r="K62" s="252"/>
      <c r="L62" s="252"/>
      <c r="M62" s="252"/>
      <c r="N62" s="252"/>
      <c r="O62" s="252"/>
      <c r="P62" s="252"/>
      <c r="Q62" s="252"/>
      <c r="R62" s="252"/>
      <c r="S62" s="252"/>
      <c r="T62" s="321"/>
    </row>
    <row r="63" spans="1:82" s="99" customFormat="1" ht="15.75" customHeight="1">
      <c r="A63" s="83"/>
      <c r="B63" s="228"/>
      <c r="C63" s="221"/>
      <c r="D63" s="221">
        <v>0</v>
      </c>
      <c r="E63" s="43">
        <v>0</v>
      </c>
      <c r="F63" s="126">
        <v>0</v>
      </c>
      <c r="G63" s="126">
        <v>0</v>
      </c>
      <c r="H63" s="126">
        <v>0</v>
      </c>
      <c r="I63" s="126">
        <v>0</v>
      </c>
      <c r="J63" s="126">
        <v>0</v>
      </c>
      <c r="K63" s="126">
        <v>0</v>
      </c>
      <c r="L63" s="126">
        <f t="shared" ref="L63" si="53">D63</f>
        <v>0</v>
      </c>
      <c r="M63" s="126">
        <f t="shared" ref="M63" si="54">E63</f>
        <v>0</v>
      </c>
      <c r="N63" s="44" t="s">
        <v>23</v>
      </c>
      <c r="O63" s="222" t="s">
        <v>23</v>
      </c>
      <c r="P63" s="126">
        <v>0</v>
      </c>
      <c r="Q63" s="222" t="s">
        <v>23</v>
      </c>
      <c r="R63" s="126">
        <v>0</v>
      </c>
      <c r="S63" s="222">
        <v>0</v>
      </c>
      <c r="T63" s="222">
        <v>0</v>
      </c>
    </row>
    <row r="64" spans="1:82" s="161" customFormat="1" ht="15.75" customHeight="1">
      <c r="A64" s="267" t="s">
        <v>124</v>
      </c>
      <c r="B64" s="268"/>
      <c r="C64" s="269"/>
      <c r="D64" s="149">
        <v>0</v>
      </c>
      <c r="E64" s="149">
        <v>0</v>
      </c>
      <c r="F64" s="100">
        <f t="shared" ref="F64" si="55">SUM(F63:F63)</f>
        <v>0</v>
      </c>
      <c r="G64" s="100">
        <f t="shared" ref="G64" si="56">SUM(G63:G63)</f>
        <v>0</v>
      </c>
      <c r="H64" s="100">
        <f t="shared" ref="H64" si="57">SUM(H63:H63)</f>
        <v>0</v>
      </c>
      <c r="I64" s="100">
        <f t="shared" ref="I64" si="58">SUM(I63:I63)</f>
        <v>0</v>
      </c>
      <c r="J64" s="100">
        <f t="shared" ref="J64" si="59">SUM(J63:J63)</f>
        <v>0</v>
      </c>
      <c r="K64" s="100">
        <f t="shared" ref="K64" si="60">SUM(K63:K63)</f>
        <v>0</v>
      </c>
      <c r="L64" s="100">
        <f>SUM(L63:L63)</f>
        <v>0</v>
      </c>
      <c r="M64" s="100">
        <f>SUM(M63:M63)</f>
        <v>0</v>
      </c>
      <c r="N64" s="44" t="s">
        <v>23</v>
      </c>
      <c r="O64" s="45" t="s">
        <v>23</v>
      </c>
      <c r="P64" s="100">
        <v>0</v>
      </c>
      <c r="Q64" s="45" t="s">
        <v>23</v>
      </c>
      <c r="R64" s="100">
        <f>SUM(R63:R63)</f>
        <v>0</v>
      </c>
      <c r="S64" s="100">
        <f>SUM(S63:S63)</f>
        <v>0</v>
      </c>
      <c r="T64" s="100">
        <v>0</v>
      </c>
    </row>
    <row r="65" spans="1:82" s="29" customFormat="1" ht="17.25" customHeight="1">
      <c r="A65" s="27" t="s">
        <v>75</v>
      </c>
      <c r="B65" s="317" t="s">
        <v>90</v>
      </c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</row>
    <row r="66" spans="1:82" s="49" customFormat="1" ht="24.75" hidden="1" customHeight="1">
      <c r="A66" s="27"/>
      <c r="B66" s="40"/>
      <c r="C66" s="148"/>
      <c r="D66" s="41"/>
      <c r="E66" s="42">
        <f>D66</f>
        <v>0</v>
      </c>
      <c r="F66" s="50" t="s">
        <v>23</v>
      </c>
      <c r="G66" s="50" t="s">
        <v>23</v>
      </c>
      <c r="H66" s="50" t="s">
        <v>23</v>
      </c>
      <c r="I66" s="50" t="s">
        <v>23</v>
      </c>
      <c r="J66" s="50" t="s">
        <v>23</v>
      </c>
      <c r="K66" s="50" t="s">
        <v>23</v>
      </c>
      <c r="L66" s="42">
        <f t="shared" ref="L66:L67" si="61">D66</f>
        <v>0</v>
      </c>
      <c r="M66" s="42">
        <f t="shared" ref="M66:M67" si="62">E66</f>
        <v>0</v>
      </c>
      <c r="N66" s="44" t="s">
        <v>23</v>
      </c>
      <c r="O66" s="45" t="s">
        <v>23</v>
      </c>
      <c r="P66" s="148">
        <v>0</v>
      </c>
      <c r="Q66" s="148" t="s">
        <v>23</v>
      </c>
      <c r="R66" s="47"/>
      <c r="S66" s="150"/>
      <c r="T66" s="51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</row>
    <row r="67" spans="1:82" s="29" customFormat="1" ht="17.25" customHeight="1">
      <c r="A67" s="27"/>
      <c r="B67" s="227"/>
      <c r="C67" s="222"/>
      <c r="D67" s="222">
        <v>0</v>
      </c>
      <c r="E67" s="126">
        <f>D67</f>
        <v>0</v>
      </c>
      <c r="F67" s="126">
        <v>0</v>
      </c>
      <c r="G67" s="126">
        <v>0</v>
      </c>
      <c r="H67" s="126">
        <v>0</v>
      </c>
      <c r="I67" s="126">
        <v>0</v>
      </c>
      <c r="J67" s="126">
        <v>0</v>
      </c>
      <c r="K67" s="126">
        <v>0</v>
      </c>
      <c r="L67" s="126">
        <f t="shared" si="61"/>
        <v>0</v>
      </c>
      <c r="M67" s="126">
        <f t="shared" si="62"/>
        <v>0</v>
      </c>
      <c r="N67" s="44" t="s">
        <v>23</v>
      </c>
      <c r="O67" s="222" t="s">
        <v>23</v>
      </c>
      <c r="P67" s="222">
        <v>0</v>
      </c>
      <c r="Q67" s="222" t="s">
        <v>23</v>
      </c>
      <c r="R67" s="126">
        <v>0</v>
      </c>
      <c r="S67" s="222">
        <v>0</v>
      </c>
      <c r="T67" s="222">
        <v>0</v>
      </c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</row>
    <row r="68" spans="1:82" s="29" customFormat="1" ht="21.75" customHeight="1">
      <c r="A68" s="319" t="s">
        <v>76</v>
      </c>
      <c r="B68" s="320"/>
      <c r="C68" s="320"/>
      <c r="D68" s="100">
        <f>SUM(D66:D67)</f>
        <v>0</v>
      </c>
      <c r="E68" s="100">
        <f>SUM(E66:E67)</f>
        <v>0</v>
      </c>
      <c r="F68" s="100">
        <f t="shared" ref="F68:K68" si="63">SUM(F66:F67)</f>
        <v>0</v>
      </c>
      <c r="G68" s="100">
        <f t="shared" si="63"/>
        <v>0</v>
      </c>
      <c r="H68" s="100">
        <f t="shared" si="63"/>
        <v>0</v>
      </c>
      <c r="I68" s="100">
        <f t="shared" si="63"/>
        <v>0</v>
      </c>
      <c r="J68" s="100">
        <f t="shared" si="63"/>
        <v>0</v>
      </c>
      <c r="K68" s="100">
        <f t="shared" si="63"/>
        <v>0</v>
      </c>
      <c r="L68" s="100">
        <f>SUM(L66:L67)</f>
        <v>0</v>
      </c>
      <c r="M68" s="100">
        <f>SUM(M66:M67)</f>
        <v>0</v>
      </c>
      <c r="N68" s="44" t="s">
        <v>23</v>
      </c>
      <c r="O68" s="45" t="s">
        <v>23</v>
      </c>
      <c r="P68" s="45">
        <v>0</v>
      </c>
      <c r="Q68" s="45" t="s">
        <v>23</v>
      </c>
      <c r="R68" s="100">
        <f>SUM(R66:R67)</f>
        <v>0</v>
      </c>
      <c r="S68" s="100">
        <f>SUM(S66:S67)</f>
        <v>0</v>
      </c>
      <c r="T68" s="100">
        <f>SUM(T66:T67)</f>
        <v>0</v>
      </c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</row>
    <row r="69" spans="1:82" s="99" customFormat="1" ht="19.5" customHeight="1">
      <c r="A69" s="25" t="s">
        <v>126</v>
      </c>
      <c r="B69" s="253" t="s">
        <v>116</v>
      </c>
      <c r="C69" s="254"/>
      <c r="D69" s="254"/>
      <c r="E69" s="254"/>
      <c r="F69" s="254"/>
      <c r="G69" s="254"/>
      <c r="H69" s="254"/>
      <c r="I69" s="254"/>
      <c r="J69" s="254"/>
      <c r="K69" s="254"/>
      <c r="L69" s="254"/>
      <c r="M69" s="254"/>
      <c r="N69" s="254"/>
      <c r="O69" s="254"/>
      <c r="P69" s="254"/>
      <c r="Q69" s="254"/>
      <c r="R69" s="254"/>
      <c r="S69" s="254"/>
      <c r="T69" s="255"/>
    </row>
    <row r="70" spans="1:82" s="99" customFormat="1" ht="19.5" customHeight="1">
      <c r="A70" s="17" t="s">
        <v>175</v>
      </c>
      <c r="B70" s="97" t="s">
        <v>206</v>
      </c>
      <c r="C70" s="183" t="s">
        <v>63</v>
      </c>
      <c r="D70" s="42">
        <v>145.375</v>
      </c>
      <c r="E70" s="42">
        <v>145.375</v>
      </c>
      <c r="F70" s="100">
        <v>0</v>
      </c>
      <c r="G70" s="100">
        <v>0</v>
      </c>
      <c r="H70" s="100">
        <v>0</v>
      </c>
      <c r="I70" s="100">
        <v>0</v>
      </c>
      <c r="J70" s="100">
        <v>0</v>
      </c>
      <c r="K70" s="42">
        <f>D70</f>
        <v>145.375</v>
      </c>
      <c r="L70" s="126">
        <v>0</v>
      </c>
      <c r="M70" s="42">
        <f t="shared" ref="M70:M74" si="64">E70</f>
        <v>145.375</v>
      </c>
      <c r="N70" s="44" t="s">
        <v>23</v>
      </c>
      <c r="O70" s="45" t="s">
        <v>23</v>
      </c>
      <c r="P70" s="126">
        <v>0</v>
      </c>
      <c r="Q70" s="45" t="s">
        <v>23</v>
      </c>
      <c r="R70" s="126">
        <v>0</v>
      </c>
      <c r="S70" s="148">
        <v>0</v>
      </c>
      <c r="T70" s="148">
        <v>0</v>
      </c>
    </row>
    <row r="71" spans="1:82" s="99" customFormat="1" ht="19.5" customHeight="1">
      <c r="A71" s="17" t="s">
        <v>176</v>
      </c>
      <c r="B71" s="97" t="s">
        <v>207</v>
      </c>
      <c r="C71" s="200" t="s">
        <v>63</v>
      </c>
      <c r="D71" s="42">
        <v>69.100999999999999</v>
      </c>
      <c r="E71" s="42">
        <v>69.100999999999999</v>
      </c>
      <c r="F71" s="100">
        <v>0</v>
      </c>
      <c r="G71" s="100">
        <v>0</v>
      </c>
      <c r="H71" s="100">
        <v>0</v>
      </c>
      <c r="I71" s="100">
        <v>0</v>
      </c>
      <c r="J71" s="100">
        <v>0</v>
      </c>
      <c r="K71" s="42">
        <v>69.099999999999994</v>
      </c>
      <c r="L71" s="126">
        <v>0</v>
      </c>
      <c r="M71" s="42">
        <v>69.099999999999994</v>
      </c>
      <c r="N71" s="44" t="s">
        <v>23</v>
      </c>
      <c r="O71" s="45" t="s">
        <v>23</v>
      </c>
      <c r="P71" s="126">
        <v>0</v>
      </c>
      <c r="Q71" s="45" t="s">
        <v>23</v>
      </c>
      <c r="R71" s="126">
        <v>0</v>
      </c>
      <c r="S71" s="218">
        <v>0</v>
      </c>
      <c r="T71" s="218">
        <v>0</v>
      </c>
    </row>
    <row r="72" spans="1:82" s="99" customFormat="1" ht="19.5" customHeight="1">
      <c r="A72" s="17" t="s">
        <v>188</v>
      </c>
      <c r="B72" s="97" t="s">
        <v>189</v>
      </c>
      <c r="C72" s="200" t="s">
        <v>63</v>
      </c>
      <c r="D72" s="42">
        <v>525.83299999999997</v>
      </c>
      <c r="E72" s="42">
        <v>525.83299999999997</v>
      </c>
      <c r="F72" s="100">
        <v>0</v>
      </c>
      <c r="G72" s="100">
        <v>0</v>
      </c>
      <c r="H72" s="100">
        <v>0</v>
      </c>
      <c r="I72" s="100">
        <v>0</v>
      </c>
      <c r="J72" s="100">
        <v>0</v>
      </c>
      <c r="K72" s="42">
        <v>525.83000000000004</v>
      </c>
      <c r="L72" s="126">
        <v>0</v>
      </c>
      <c r="M72" s="42">
        <v>525.83000000000004</v>
      </c>
      <c r="N72" s="44" t="s">
        <v>23</v>
      </c>
      <c r="O72" s="45" t="s">
        <v>23</v>
      </c>
      <c r="P72" s="126">
        <v>0</v>
      </c>
      <c r="Q72" s="45" t="s">
        <v>23</v>
      </c>
      <c r="R72" s="126">
        <v>0</v>
      </c>
      <c r="S72" s="218">
        <v>0</v>
      </c>
      <c r="T72" s="218">
        <v>0</v>
      </c>
    </row>
    <row r="73" spans="1:82" s="99" customFormat="1" ht="19.5" customHeight="1">
      <c r="A73" s="17" t="s">
        <v>190</v>
      </c>
      <c r="B73" s="97" t="s">
        <v>191</v>
      </c>
      <c r="C73" s="200" t="s">
        <v>181</v>
      </c>
      <c r="D73" s="42">
        <v>92.5</v>
      </c>
      <c r="E73" s="42">
        <v>92.5</v>
      </c>
      <c r="F73" s="100">
        <v>0</v>
      </c>
      <c r="G73" s="100">
        <v>0</v>
      </c>
      <c r="H73" s="100">
        <v>0</v>
      </c>
      <c r="I73" s="100">
        <v>0</v>
      </c>
      <c r="J73" s="100">
        <v>0</v>
      </c>
      <c r="K73" s="42">
        <v>92.5</v>
      </c>
      <c r="L73" s="126">
        <v>0</v>
      </c>
      <c r="M73" s="42">
        <v>92.5</v>
      </c>
      <c r="N73" s="44" t="s">
        <v>23</v>
      </c>
      <c r="O73" s="45" t="s">
        <v>23</v>
      </c>
      <c r="P73" s="126">
        <v>0</v>
      </c>
      <c r="Q73" s="45" t="s">
        <v>23</v>
      </c>
      <c r="R73" s="126">
        <v>0</v>
      </c>
      <c r="S73" s="198">
        <v>0</v>
      </c>
      <c r="T73" s="198">
        <v>0</v>
      </c>
    </row>
    <row r="74" spans="1:82" s="99" customFormat="1" ht="19.5" customHeight="1">
      <c r="A74" s="267" t="s">
        <v>127</v>
      </c>
      <c r="B74" s="268"/>
      <c r="C74" s="269"/>
      <c r="D74" s="153">
        <f>SUM(D70:D73)</f>
        <v>832.80899999999997</v>
      </c>
      <c r="E74" s="50">
        <f>SUM(E70:E73)</f>
        <v>832.80899999999997</v>
      </c>
      <c r="F74" s="100">
        <f t="shared" ref="F74" si="65">SUM(F70:F70)</f>
        <v>0</v>
      </c>
      <c r="G74" s="100">
        <f t="shared" ref="G74" si="66">SUM(G70:G70)</f>
        <v>0</v>
      </c>
      <c r="H74" s="100">
        <f t="shared" ref="H74" si="67">SUM(H70:H70)</f>
        <v>0</v>
      </c>
      <c r="I74" s="100">
        <f t="shared" ref="I74" si="68">SUM(I70:I70)</f>
        <v>0</v>
      </c>
      <c r="J74" s="100">
        <f t="shared" ref="J74" si="69">SUM(J70:J70)</f>
        <v>0</v>
      </c>
      <c r="K74" s="42">
        <f>D74</f>
        <v>832.80899999999997</v>
      </c>
      <c r="L74" s="126">
        <v>0</v>
      </c>
      <c r="M74" s="50">
        <f t="shared" si="64"/>
        <v>832.80899999999997</v>
      </c>
      <c r="N74" s="44" t="s">
        <v>23</v>
      </c>
      <c r="O74" s="45" t="s">
        <v>23</v>
      </c>
      <c r="P74" s="100">
        <v>0</v>
      </c>
      <c r="Q74" s="45" t="s">
        <v>23</v>
      </c>
      <c r="R74" s="126">
        <v>0</v>
      </c>
      <c r="S74" s="148">
        <v>0</v>
      </c>
      <c r="T74" s="148">
        <v>0</v>
      </c>
    </row>
    <row r="75" spans="1:82" s="29" customFormat="1" ht="23.25" customHeight="1" thickBot="1">
      <c r="A75" s="315" t="s">
        <v>54</v>
      </c>
      <c r="B75" s="315"/>
      <c r="C75" s="315"/>
      <c r="D75" s="154">
        <f>D48+D58+D68+D74</f>
        <v>1425.809</v>
      </c>
      <c r="E75" s="154">
        <f>E48+E58+E61+E64+E74</f>
        <v>1425.809</v>
      </c>
      <c r="F75" s="155">
        <f>F48+F58+F68</f>
        <v>0</v>
      </c>
      <c r="G75" s="155">
        <f>G48+G58+G68</f>
        <v>0</v>
      </c>
      <c r="H75" s="155">
        <f>H48+H58+H68</f>
        <v>0</v>
      </c>
      <c r="I75" s="155">
        <f>I48+I58+I68</f>
        <v>0</v>
      </c>
      <c r="J75" s="155">
        <f>J48+J58+J68</f>
        <v>0</v>
      </c>
      <c r="K75" s="154">
        <f>K48+K58+K68+K74</f>
        <v>832.80899999999997</v>
      </c>
      <c r="L75" s="154">
        <f>L48+L58+L68+L74</f>
        <v>593</v>
      </c>
      <c r="M75" s="154">
        <f>M48+M58+M68+M74</f>
        <v>1425.809</v>
      </c>
      <c r="N75" s="172" t="s">
        <v>23</v>
      </c>
      <c r="O75" s="159" t="s">
        <v>23</v>
      </c>
      <c r="P75" s="155">
        <v>0</v>
      </c>
      <c r="Q75" s="159" t="s">
        <v>23</v>
      </c>
      <c r="R75" s="155">
        <f>R48+R58+R68</f>
        <v>0</v>
      </c>
      <c r="S75" s="155">
        <f>S48+S58+S68</f>
        <v>0</v>
      </c>
      <c r="T75" s="155">
        <f>T48+T58+T68</f>
        <v>0</v>
      </c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</row>
    <row r="76" spans="1:82" s="29" customFormat="1" ht="21.75" customHeight="1">
      <c r="A76" s="316" t="s">
        <v>19</v>
      </c>
      <c r="B76" s="316"/>
      <c r="C76" s="316"/>
      <c r="D76" s="157">
        <f>D44+D75</f>
        <v>5485.0199999999995</v>
      </c>
      <c r="E76" s="157">
        <f t="shared" ref="E76:M76" si="70">E44+E75</f>
        <v>5485.0199999999995</v>
      </c>
      <c r="F76" s="158">
        <f t="shared" si="70"/>
        <v>0</v>
      </c>
      <c r="G76" s="158">
        <f t="shared" si="70"/>
        <v>0</v>
      </c>
      <c r="H76" s="158">
        <f t="shared" si="70"/>
        <v>0</v>
      </c>
      <c r="I76" s="158">
        <f t="shared" si="70"/>
        <v>0</v>
      </c>
      <c r="J76" s="158">
        <f t="shared" si="70"/>
        <v>0</v>
      </c>
      <c r="K76" s="157">
        <f t="shared" si="70"/>
        <v>4400.8599999999997</v>
      </c>
      <c r="L76" s="157">
        <f t="shared" si="70"/>
        <v>1084.1599999999999</v>
      </c>
      <c r="M76" s="157">
        <f t="shared" si="70"/>
        <v>5485.0199999999995</v>
      </c>
      <c r="N76" s="173" t="s">
        <v>23</v>
      </c>
      <c r="O76" s="160" t="s">
        <v>23</v>
      </c>
      <c r="P76" s="232">
        <f>(D35+D36)/T76*12</f>
        <v>303.52715340442984</v>
      </c>
      <c r="Q76" s="160" t="s">
        <v>23</v>
      </c>
      <c r="R76" s="158">
        <f>R44+R75</f>
        <v>0</v>
      </c>
      <c r="S76" s="157">
        <f>S44+S75</f>
        <v>16.689999999999998</v>
      </c>
      <c r="T76" s="157">
        <f>T44+T75</f>
        <v>121.9</v>
      </c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</row>
    <row r="77" spans="1:82" s="121" customFormat="1" ht="21.75" customHeight="1">
      <c r="A77" s="313" t="s">
        <v>142</v>
      </c>
      <c r="B77" s="313"/>
      <c r="C77" s="313"/>
      <c r="D77" s="313"/>
      <c r="E77" s="313"/>
      <c r="F77" s="313"/>
      <c r="G77" s="313"/>
      <c r="I77" s="314"/>
      <c r="J77" s="314"/>
      <c r="K77" s="314"/>
      <c r="L77" s="314"/>
      <c r="M77" s="314"/>
      <c r="N77" s="314"/>
      <c r="O77" s="314"/>
      <c r="P77" s="314"/>
      <c r="Q77" s="314"/>
      <c r="R77" s="314"/>
      <c r="S77" s="314"/>
      <c r="T77" s="314"/>
    </row>
    <row r="78" spans="1:82" s="121" customFormat="1" ht="21.75" customHeight="1">
      <c r="A78" s="122" t="s">
        <v>143</v>
      </c>
      <c r="B78" s="122"/>
      <c r="C78" s="123"/>
      <c r="D78" s="123"/>
      <c r="E78" s="123"/>
      <c r="F78" s="123"/>
      <c r="G78" s="124"/>
      <c r="H78" s="124"/>
      <c r="I78" s="124"/>
      <c r="J78" s="124"/>
      <c r="K78" s="123"/>
      <c r="L78" s="123"/>
      <c r="M78" s="125"/>
      <c r="N78" s="125"/>
      <c r="O78" s="123"/>
      <c r="P78" s="123"/>
      <c r="Q78" s="123"/>
      <c r="R78" s="123"/>
      <c r="S78" s="123"/>
      <c r="T78" s="125"/>
    </row>
    <row r="79" spans="1:82" s="121" customFormat="1" ht="21.75" customHeight="1">
      <c r="A79" s="122" t="s">
        <v>144</v>
      </c>
      <c r="B79" s="122"/>
      <c r="C79" s="123"/>
      <c r="D79" s="123"/>
      <c r="E79" s="123"/>
      <c r="F79" s="123"/>
      <c r="G79" s="124"/>
      <c r="H79" s="124"/>
      <c r="T79" s="124"/>
    </row>
    <row r="80" spans="1:82" ht="3.75" customHeight="1"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</row>
    <row r="81" spans="1:82" s="178" customFormat="1" ht="45.75" customHeight="1">
      <c r="A81" s="175"/>
      <c r="B81" s="237"/>
      <c r="C81" s="309" t="s">
        <v>60</v>
      </c>
      <c r="D81" s="309"/>
      <c r="E81" s="309"/>
      <c r="F81" s="309"/>
      <c r="G81" s="309"/>
      <c r="H81" s="309"/>
      <c r="I81" s="176"/>
      <c r="J81" s="176"/>
      <c r="K81" s="176"/>
      <c r="L81" s="176"/>
      <c r="M81" s="309" t="s">
        <v>62</v>
      </c>
      <c r="N81" s="309"/>
      <c r="O81" s="309"/>
      <c r="P81" s="309"/>
      <c r="Q81" s="176"/>
      <c r="R81" s="176"/>
      <c r="S81" s="176"/>
      <c r="T81" s="176"/>
      <c r="U81" s="177"/>
      <c r="V81" s="177"/>
      <c r="W81" s="177"/>
      <c r="X81" s="177"/>
      <c r="Y81" s="177"/>
      <c r="Z81" s="177"/>
      <c r="AA81" s="177"/>
      <c r="AB81" s="177"/>
      <c r="AC81" s="177"/>
      <c r="AD81" s="177"/>
      <c r="AE81" s="177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7"/>
      <c r="BR81" s="177"/>
      <c r="BS81" s="177"/>
      <c r="BT81" s="177"/>
      <c r="BU81" s="177"/>
      <c r="BV81" s="177"/>
      <c r="BW81" s="177"/>
      <c r="BX81" s="177"/>
      <c r="BY81" s="177"/>
      <c r="BZ81" s="177"/>
      <c r="CA81" s="177"/>
      <c r="CB81" s="177"/>
      <c r="CC81" s="177"/>
      <c r="CD81" s="177"/>
    </row>
    <row r="82" spans="1:82" s="60" customFormat="1" ht="14.25" customHeight="1">
      <c r="A82" s="6"/>
      <c r="B82" s="225"/>
      <c r="C82" s="64"/>
      <c r="D82" s="64"/>
      <c r="E82" s="64"/>
      <c r="F82" s="64"/>
      <c r="G82" s="64"/>
      <c r="H82" s="64"/>
      <c r="I82" s="33"/>
      <c r="J82" s="33"/>
      <c r="K82" s="33"/>
      <c r="L82" s="33"/>
      <c r="M82" s="64"/>
      <c r="N82" s="64"/>
      <c r="O82" s="64"/>
      <c r="P82" s="64"/>
      <c r="Q82" s="33"/>
      <c r="R82" s="33"/>
      <c r="S82" s="33"/>
      <c r="T82" s="3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  <c r="BR82" s="63"/>
      <c r="BS82" s="63"/>
      <c r="BT82" s="63"/>
      <c r="BU82" s="63"/>
      <c r="BV82" s="63"/>
      <c r="BW82" s="63"/>
      <c r="BX82" s="63"/>
      <c r="BY82" s="63"/>
      <c r="BZ82" s="63"/>
      <c r="CA82" s="63"/>
      <c r="CB82" s="63"/>
      <c r="CC82" s="63"/>
      <c r="CD82" s="63"/>
    </row>
    <row r="83" spans="1:82" s="60" customFormat="1" ht="28.5" customHeight="1">
      <c r="A83" s="6"/>
      <c r="B83" s="225"/>
      <c r="C83" s="308" t="s">
        <v>25</v>
      </c>
      <c r="D83" s="308"/>
      <c r="E83" s="308"/>
      <c r="F83" s="308"/>
      <c r="G83" s="308"/>
      <c r="H83" s="308"/>
      <c r="I83" s="34"/>
      <c r="J83" s="34"/>
      <c r="K83" s="34"/>
      <c r="L83" s="34"/>
      <c r="M83" s="308" t="s">
        <v>61</v>
      </c>
      <c r="N83" s="308"/>
      <c r="O83" s="308"/>
      <c r="P83" s="308"/>
      <c r="Q83" s="33"/>
      <c r="R83" s="33"/>
      <c r="S83" s="33"/>
      <c r="T83" s="3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  <c r="BR83" s="63"/>
      <c r="BS83" s="63"/>
      <c r="BT83" s="63"/>
      <c r="BU83" s="63"/>
      <c r="BV83" s="63"/>
      <c r="BW83" s="63"/>
      <c r="BX83" s="63"/>
      <c r="BY83" s="63"/>
      <c r="BZ83" s="63"/>
      <c r="CA83" s="63"/>
      <c r="CB83" s="63"/>
      <c r="CC83" s="63"/>
      <c r="CD83" s="63"/>
    </row>
    <row r="84" spans="1:82" s="60" customFormat="1" ht="13.5" customHeight="1">
      <c r="A84" s="6"/>
      <c r="B84" s="225"/>
      <c r="C84" s="308"/>
      <c r="D84" s="308"/>
      <c r="E84" s="308"/>
      <c r="F84" s="308"/>
      <c r="G84" s="308"/>
      <c r="H84" s="308"/>
      <c r="I84" s="34"/>
      <c r="J84" s="34"/>
      <c r="K84" s="34"/>
      <c r="L84" s="34"/>
      <c r="M84" s="308"/>
      <c r="N84" s="308"/>
      <c r="O84" s="308"/>
      <c r="P84" s="308"/>
      <c r="Q84" s="33"/>
      <c r="R84" s="33"/>
      <c r="S84" s="33"/>
      <c r="T84" s="3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  <c r="BR84" s="63"/>
      <c r="BS84" s="63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3"/>
    </row>
    <row r="85" spans="1:82" s="60" customFormat="1" ht="29.25" customHeight="1">
      <c r="A85" s="6"/>
      <c r="B85" s="225"/>
      <c r="C85" s="308" t="s">
        <v>93</v>
      </c>
      <c r="D85" s="308"/>
      <c r="E85" s="308"/>
      <c r="F85" s="308"/>
      <c r="G85" s="308"/>
      <c r="H85" s="308"/>
      <c r="I85" s="34"/>
      <c r="J85" s="34"/>
      <c r="K85" s="34"/>
      <c r="L85" s="34"/>
      <c r="M85" s="308" t="s">
        <v>94</v>
      </c>
      <c r="N85" s="308"/>
      <c r="O85" s="308"/>
      <c r="P85" s="308"/>
      <c r="Q85" s="34"/>
      <c r="R85" s="33"/>
      <c r="S85" s="33"/>
      <c r="T85" s="3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</row>
    <row r="86" spans="1:82" ht="15.75" hidden="1" customHeight="1">
      <c r="C86" s="13"/>
      <c r="D86" s="58"/>
      <c r="E86" s="58"/>
      <c r="F86" s="58"/>
      <c r="G86" s="58"/>
      <c r="H86" s="58"/>
      <c r="I86" s="58"/>
      <c r="J86" s="58"/>
      <c r="K86" s="58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</row>
    <row r="87" spans="1:82">
      <c r="C87" s="13"/>
      <c r="D87" s="58"/>
      <c r="E87" s="58"/>
      <c r="F87" s="58"/>
      <c r="G87" s="58"/>
      <c r="H87" s="58"/>
      <c r="I87" s="58"/>
      <c r="J87" s="58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</row>
    <row r="88" spans="1:82"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</row>
    <row r="89" spans="1:82"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</row>
    <row r="90" spans="1:82"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</row>
    <row r="91" spans="1:82">
      <c r="A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</row>
    <row r="92" spans="1:82">
      <c r="A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</row>
    <row r="93" spans="1:82">
      <c r="A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</row>
    <row r="94" spans="1:82">
      <c r="A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</row>
    <row r="95" spans="1:82">
      <c r="A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</row>
    <row r="96" spans="1:82">
      <c r="A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</row>
    <row r="97" spans="1:82">
      <c r="A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</row>
    <row r="98" spans="1:82">
      <c r="A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</row>
    <row r="99" spans="1:82">
      <c r="A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</row>
    <row r="100" spans="1:82">
      <c r="A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</row>
    <row r="101" spans="1:82">
      <c r="A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</row>
    <row r="102" spans="1:82">
      <c r="A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</row>
    <row r="103" spans="1:82">
      <c r="A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</row>
    <row r="104" spans="1:82">
      <c r="A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</row>
    <row r="105" spans="1:82">
      <c r="A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</row>
    <row r="106" spans="1:82">
      <c r="A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</row>
    <row r="107" spans="1:82">
      <c r="A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</row>
    <row r="108" spans="1:82">
      <c r="A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</row>
  </sheetData>
  <mergeCells count="74">
    <mergeCell ref="A48:C48"/>
    <mergeCell ref="A77:G77"/>
    <mergeCell ref="I77:T77"/>
    <mergeCell ref="A64:C64"/>
    <mergeCell ref="A74:C74"/>
    <mergeCell ref="B69:T69"/>
    <mergeCell ref="A75:C75"/>
    <mergeCell ref="A76:C76"/>
    <mergeCell ref="B65:T65"/>
    <mergeCell ref="A68:C68"/>
    <mergeCell ref="A61:C61"/>
    <mergeCell ref="B59:T59"/>
    <mergeCell ref="B62:T62"/>
    <mergeCell ref="A58:C58"/>
    <mergeCell ref="B49:T49"/>
    <mergeCell ref="C84:H84"/>
    <mergeCell ref="M84:P84"/>
    <mergeCell ref="C85:H85"/>
    <mergeCell ref="M85:P85"/>
    <mergeCell ref="C81:H81"/>
    <mergeCell ref="C83:H83"/>
    <mergeCell ref="M81:P81"/>
    <mergeCell ref="M83:P83"/>
    <mergeCell ref="N2:T2"/>
    <mergeCell ref="N1:T1"/>
    <mergeCell ref="B4:E4"/>
    <mergeCell ref="H4:J4"/>
    <mergeCell ref="A8:T8"/>
    <mergeCell ref="M4:S4"/>
    <mergeCell ref="A7:T7"/>
    <mergeCell ref="A10:A13"/>
    <mergeCell ref="B10:B13"/>
    <mergeCell ref="C10:C13"/>
    <mergeCell ref="D10:J10"/>
    <mergeCell ref="E12:E13"/>
    <mergeCell ref="F12:F13"/>
    <mergeCell ref="J12:J13"/>
    <mergeCell ref="A9:T9"/>
    <mergeCell ref="H12:I12"/>
    <mergeCell ref="D11:D13"/>
    <mergeCell ref="E11:J11"/>
    <mergeCell ref="K11:K13"/>
    <mergeCell ref="L11:L13"/>
    <mergeCell ref="M11:M13"/>
    <mergeCell ref="K10:L10"/>
    <mergeCell ref="P10:P13"/>
    <mergeCell ref="Q10:Q13"/>
    <mergeCell ref="M10:O10"/>
    <mergeCell ref="G12:G13"/>
    <mergeCell ref="N11:O12"/>
    <mergeCell ref="R10:R13"/>
    <mergeCell ref="S10:S13"/>
    <mergeCell ref="T10:T13"/>
    <mergeCell ref="A44:C44"/>
    <mergeCell ref="B45:T45"/>
    <mergeCell ref="B47:T47"/>
    <mergeCell ref="B46:T46"/>
    <mergeCell ref="A27:C27"/>
    <mergeCell ref="B28:T28"/>
    <mergeCell ref="A30:C30"/>
    <mergeCell ref="B31:T31"/>
    <mergeCell ref="A33:C33"/>
    <mergeCell ref="B34:T34"/>
    <mergeCell ref="B38:T38"/>
    <mergeCell ref="A37:C37"/>
    <mergeCell ref="A40:C40"/>
    <mergeCell ref="B41:T41"/>
    <mergeCell ref="A43:C43"/>
    <mergeCell ref="A16:T16"/>
    <mergeCell ref="B15:T15"/>
    <mergeCell ref="B20:T20"/>
    <mergeCell ref="B25:T25"/>
    <mergeCell ref="A24:C24"/>
    <mergeCell ref="A17:X17"/>
  </mergeCells>
  <printOptions horizontalCentered="1"/>
  <pageMargins left="0.19685039370078741" right="0.19685039370078741" top="0.6692913385826772" bottom="0.19685039370078741" header="0.11811023622047245" footer="0.19685039370078741"/>
  <pageSetup paperSize="9" scale="45" fitToHeight="30" orientation="landscape" r:id="rId1"/>
  <rowBreaks count="1" manualBreakCount="1">
    <brk id="44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CG111"/>
  <sheetViews>
    <sheetView view="pageBreakPreview" zoomScale="69" zoomScaleNormal="80" zoomScaleSheetLayoutView="69" zoomScalePageLayoutView="50" workbookViewId="0">
      <selection activeCell="B6" sqref="B6"/>
    </sheetView>
  </sheetViews>
  <sheetFormatPr defaultRowHeight="15.75"/>
  <cols>
    <col min="1" max="1" width="8.5703125" style="72" customWidth="1"/>
    <col min="2" max="2" width="76.28515625" style="30" customWidth="1"/>
    <col min="3" max="3" width="7.5703125" style="71" customWidth="1"/>
    <col min="4" max="4" width="11.5703125" style="71" customWidth="1"/>
    <col min="5" max="5" width="10.140625" style="71" customWidth="1"/>
    <col min="6" max="6" width="12.140625" style="71" customWidth="1"/>
    <col min="7" max="7" width="13.140625" style="71" customWidth="1"/>
    <col min="8" max="8" width="12.28515625" style="71" customWidth="1"/>
    <col min="9" max="9" width="11.7109375" style="71" customWidth="1"/>
    <col min="10" max="10" width="10.7109375" style="71" customWidth="1"/>
    <col min="11" max="11" width="14.7109375" style="71" customWidth="1"/>
    <col min="12" max="12" width="11" style="71" customWidth="1"/>
    <col min="13" max="13" width="11.28515625" style="71" customWidth="1"/>
    <col min="14" max="15" width="10.5703125" style="71" customWidth="1"/>
    <col min="16" max="16" width="9.85546875" style="75" customWidth="1"/>
    <col min="17" max="17" width="9.85546875" style="71" customWidth="1"/>
    <col min="18" max="18" width="9.140625" style="71" customWidth="1"/>
    <col min="19" max="19" width="10.140625" style="71" customWidth="1"/>
    <col min="20" max="20" width="10.7109375" style="37" customWidth="1"/>
    <col min="21" max="21" width="7.7109375" style="37" customWidth="1"/>
    <col min="22" max="22" width="9" style="37" customWidth="1"/>
    <col min="23" max="23" width="8.7109375" style="37" customWidth="1"/>
    <col min="24" max="24" width="9.5703125" style="37" customWidth="1"/>
    <col min="25" max="25" width="7.85546875" style="70" customWidth="1"/>
    <col min="26" max="29" width="9.140625" style="70"/>
    <col min="30" max="16384" width="9.140625" style="71"/>
  </cols>
  <sheetData>
    <row r="1" spans="1:29" s="14" customFormat="1" ht="18.75" customHeight="1">
      <c r="A1" s="30"/>
      <c r="B1" s="30"/>
      <c r="D1" s="37"/>
      <c r="E1" s="37"/>
      <c r="F1" s="37"/>
      <c r="G1" s="37"/>
      <c r="H1" s="37"/>
      <c r="I1" s="37"/>
      <c r="J1" s="37"/>
      <c r="L1" s="37"/>
      <c r="M1" s="37"/>
      <c r="N1" s="300" t="s">
        <v>132</v>
      </c>
      <c r="O1" s="300"/>
      <c r="P1" s="300"/>
      <c r="Q1" s="300"/>
      <c r="R1" s="300"/>
      <c r="S1" s="300"/>
      <c r="T1" s="300"/>
    </row>
    <row r="2" spans="1:29" s="14" customFormat="1" ht="51" customHeight="1">
      <c r="A2" s="30"/>
      <c r="B2" s="30"/>
      <c r="D2" s="37"/>
      <c r="E2" s="37"/>
      <c r="F2" s="37"/>
      <c r="G2" s="37"/>
      <c r="H2" s="37"/>
      <c r="I2" s="37"/>
      <c r="J2" s="37"/>
      <c r="L2" s="37"/>
      <c r="M2" s="37"/>
      <c r="N2" s="300" t="s">
        <v>91</v>
      </c>
      <c r="O2" s="300"/>
      <c r="P2" s="300"/>
      <c r="Q2" s="300"/>
      <c r="R2" s="300"/>
      <c r="S2" s="300"/>
      <c r="T2" s="300"/>
    </row>
    <row r="3" spans="1:29" s="14" customFormat="1" ht="29.25" customHeight="1">
      <c r="A3" s="30"/>
      <c r="B3" s="30"/>
      <c r="D3" s="37"/>
      <c r="E3" s="37"/>
      <c r="F3" s="37"/>
      <c r="G3" s="37"/>
      <c r="H3" s="37"/>
      <c r="I3" s="37"/>
      <c r="J3" s="37"/>
      <c r="K3" s="37"/>
      <c r="L3" s="37"/>
      <c r="M3" s="19"/>
      <c r="N3" s="19"/>
      <c r="O3" s="20"/>
      <c r="P3" s="191"/>
      <c r="Q3" s="20"/>
      <c r="R3" s="20"/>
      <c r="S3" s="20"/>
      <c r="T3" s="20"/>
      <c r="U3" s="20"/>
      <c r="V3" s="20"/>
      <c r="W3" s="20"/>
      <c r="X3" s="20"/>
    </row>
    <row r="4" spans="1:29" s="60" customFormat="1" ht="90" customHeight="1">
      <c r="A4" s="6"/>
      <c r="B4" s="344" t="s">
        <v>212</v>
      </c>
      <c r="C4" s="344"/>
      <c r="D4" s="344"/>
      <c r="E4" s="344"/>
      <c r="F4" s="33"/>
      <c r="G4" s="33"/>
      <c r="H4" s="302"/>
      <c r="I4" s="303"/>
      <c r="J4" s="303"/>
      <c r="K4" s="59"/>
      <c r="L4" s="59"/>
      <c r="M4" s="302" t="s">
        <v>208</v>
      </c>
      <c r="N4" s="306"/>
      <c r="O4" s="306"/>
      <c r="P4" s="306"/>
      <c r="Q4" s="306"/>
      <c r="R4" s="306"/>
      <c r="S4" s="306"/>
      <c r="T4" s="36"/>
      <c r="X4" s="36"/>
    </row>
    <row r="5" spans="1:29" s="14" customFormat="1" ht="15" customHeight="1">
      <c r="A5" s="30"/>
      <c r="B5" s="52" t="s">
        <v>59</v>
      </c>
      <c r="C5" s="53"/>
      <c r="D5" s="54"/>
      <c r="E5" s="54"/>
      <c r="F5" s="37"/>
      <c r="G5" s="37"/>
      <c r="H5" s="54"/>
      <c r="I5" s="55"/>
      <c r="J5" s="55"/>
      <c r="K5" s="38"/>
      <c r="L5" s="38"/>
      <c r="M5" s="54"/>
      <c r="N5" s="54"/>
      <c r="O5" s="54"/>
      <c r="P5" s="54"/>
      <c r="Q5" s="54"/>
      <c r="R5" s="54"/>
      <c r="S5" s="39"/>
      <c r="T5" s="54"/>
      <c r="U5" s="54"/>
      <c r="V5" s="54"/>
      <c r="W5" s="39"/>
      <c r="X5" s="39"/>
    </row>
    <row r="6" spans="1:29" ht="7.5" customHeight="1">
      <c r="B6" s="52"/>
      <c r="M6" s="73"/>
      <c r="N6" s="74"/>
      <c r="O6" s="345"/>
      <c r="P6" s="345"/>
      <c r="Q6" s="19"/>
      <c r="R6" s="19"/>
      <c r="S6" s="20"/>
      <c r="T6" s="54"/>
      <c r="U6" s="54"/>
      <c r="V6" s="54"/>
      <c r="W6" s="39"/>
      <c r="X6" s="39"/>
    </row>
    <row r="7" spans="1:29" s="93" customFormat="1" ht="29.25" customHeight="1">
      <c r="A7" s="342" t="s">
        <v>180</v>
      </c>
      <c r="B7" s="342"/>
      <c r="C7" s="342"/>
      <c r="D7" s="342"/>
      <c r="E7" s="342"/>
      <c r="F7" s="342"/>
      <c r="G7" s="342"/>
      <c r="H7" s="342"/>
      <c r="I7" s="342"/>
      <c r="J7" s="342"/>
      <c r="K7" s="342"/>
      <c r="L7" s="342"/>
      <c r="M7" s="342"/>
      <c r="N7" s="342"/>
      <c r="O7" s="342"/>
      <c r="P7" s="342"/>
      <c r="Q7" s="342"/>
      <c r="R7" s="342"/>
      <c r="S7" s="342"/>
      <c r="T7" s="342"/>
      <c r="U7" s="342"/>
      <c r="V7" s="342"/>
      <c r="W7" s="342"/>
      <c r="X7" s="342"/>
      <c r="Y7" s="92"/>
      <c r="Z7" s="92"/>
      <c r="AA7" s="92"/>
      <c r="AB7" s="92"/>
      <c r="AC7" s="92"/>
    </row>
    <row r="8" spans="1:29" s="93" customFormat="1" ht="29.25" customHeight="1">
      <c r="A8" s="342" t="s">
        <v>24</v>
      </c>
      <c r="B8" s="342"/>
      <c r="C8" s="342"/>
      <c r="D8" s="342"/>
      <c r="E8" s="342"/>
      <c r="F8" s="342"/>
      <c r="G8" s="342"/>
      <c r="H8" s="342"/>
      <c r="I8" s="342"/>
      <c r="J8" s="342"/>
      <c r="K8" s="342"/>
      <c r="L8" s="342"/>
      <c r="M8" s="342"/>
      <c r="N8" s="342"/>
      <c r="O8" s="342"/>
      <c r="P8" s="342"/>
      <c r="Q8" s="342"/>
      <c r="R8" s="342"/>
      <c r="S8" s="342"/>
      <c r="T8" s="342"/>
      <c r="U8" s="342"/>
      <c r="V8" s="342"/>
      <c r="W8" s="342"/>
      <c r="X8" s="342"/>
      <c r="Y8" s="92"/>
      <c r="Z8" s="92"/>
      <c r="AA8" s="92"/>
      <c r="AB8" s="92"/>
      <c r="AC8" s="92"/>
    </row>
    <row r="9" spans="1:29" ht="24.75" customHeight="1">
      <c r="A9" s="343" t="s">
        <v>95</v>
      </c>
      <c r="B9" s="343"/>
      <c r="C9" s="343"/>
      <c r="D9" s="343"/>
      <c r="E9" s="343"/>
      <c r="F9" s="343"/>
      <c r="G9" s="343"/>
      <c r="H9" s="343"/>
      <c r="I9" s="343"/>
      <c r="J9" s="343"/>
      <c r="K9" s="343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</row>
    <row r="10" spans="1:29" ht="79.5" customHeight="1">
      <c r="A10" s="279" t="s">
        <v>0</v>
      </c>
      <c r="B10" s="295" t="s">
        <v>1</v>
      </c>
      <c r="C10" s="280" t="s">
        <v>43</v>
      </c>
      <c r="D10" s="279" t="s">
        <v>96</v>
      </c>
      <c r="E10" s="279"/>
      <c r="F10" s="279"/>
      <c r="G10" s="279"/>
      <c r="H10" s="279"/>
      <c r="I10" s="279"/>
      <c r="J10" s="279"/>
      <c r="K10" s="337" t="s">
        <v>97</v>
      </c>
      <c r="L10" s="337" t="s">
        <v>98</v>
      </c>
      <c r="M10" s="279" t="s">
        <v>99</v>
      </c>
      <c r="N10" s="279" t="s">
        <v>100</v>
      </c>
      <c r="O10" s="279"/>
      <c r="P10" s="279" t="s">
        <v>135</v>
      </c>
      <c r="Q10" s="279"/>
      <c r="R10" s="279"/>
      <c r="S10" s="279"/>
      <c r="T10" s="280" t="s">
        <v>52</v>
      </c>
      <c r="U10" s="334" t="s">
        <v>101</v>
      </c>
      <c r="V10" s="334" t="s">
        <v>102</v>
      </c>
      <c r="W10" s="334" t="s">
        <v>103</v>
      </c>
      <c r="X10" s="334" t="s">
        <v>104</v>
      </c>
      <c r="Y10" s="336"/>
    </row>
    <row r="11" spans="1:29" ht="15.75" customHeight="1">
      <c r="A11" s="279"/>
      <c r="B11" s="295"/>
      <c r="C11" s="296"/>
      <c r="D11" s="279" t="s">
        <v>9</v>
      </c>
      <c r="E11" s="270" t="s">
        <v>29</v>
      </c>
      <c r="F11" s="270"/>
      <c r="G11" s="270"/>
      <c r="H11" s="270"/>
      <c r="I11" s="270"/>
      <c r="J11" s="270"/>
      <c r="K11" s="337"/>
      <c r="L11" s="337"/>
      <c r="M11" s="279"/>
      <c r="N11" s="279" t="s">
        <v>105</v>
      </c>
      <c r="O11" s="279" t="s">
        <v>22</v>
      </c>
      <c r="P11" s="279" t="s">
        <v>2</v>
      </c>
      <c r="Q11" s="279" t="s">
        <v>3</v>
      </c>
      <c r="R11" s="279" t="s">
        <v>4</v>
      </c>
      <c r="S11" s="279" t="s">
        <v>5</v>
      </c>
      <c r="T11" s="281"/>
      <c r="U11" s="334"/>
      <c r="V11" s="334"/>
      <c r="W11" s="334"/>
      <c r="X11" s="334"/>
      <c r="Y11" s="336"/>
    </row>
    <row r="12" spans="1:29" ht="18.75" customHeight="1">
      <c r="A12" s="279"/>
      <c r="B12" s="295"/>
      <c r="C12" s="296"/>
      <c r="D12" s="279"/>
      <c r="E12" s="337" t="s">
        <v>106</v>
      </c>
      <c r="F12" s="337" t="s">
        <v>13</v>
      </c>
      <c r="G12" s="338" t="s">
        <v>107</v>
      </c>
      <c r="H12" s="339" t="s">
        <v>48</v>
      </c>
      <c r="I12" s="337" t="s">
        <v>49</v>
      </c>
      <c r="J12" s="337"/>
      <c r="K12" s="337"/>
      <c r="L12" s="337"/>
      <c r="M12" s="279"/>
      <c r="N12" s="279"/>
      <c r="O12" s="279"/>
      <c r="P12" s="279"/>
      <c r="Q12" s="279"/>
      <c r="R12" s="279"/>
      <c r="S12" s="279"/>
      <c r="T12" s="281"/>
      <c r="U12" s="334"/>
      <c r="V12" s="334"/>
      <c r="W12" s="334"/>
      <c r="X12" s="334"/>
      <c r="Y12" s="336"/>
    </row>
    <row r="13" spans="1:29" ht="166.5" customHeight="1">
      <c r="A13" s="279"/>
      <c r="B13" s="295"/>
      <c r="C13" s="297"/>
      <c r="D13" s="279"/>
      <c r="E13" s="337"/>
      <c r="F13" s="337"/>
      <c r="G13" s="338"/>
      <c r="H13" s="339"/>
      <c r="I13" s="77" t="s">
        <v>50</v>
      </c>
      <c r="J13" s="77" t="s">
        <v>17</v>
      </c>
      <c r="K13" s="337"/>
      <c r="L13" s="337"/>
      <c r="M13" s="279"/>
      <c r="N13" s="279"/>
      <c r="O13" s="279"/>
      <c r="P13" s="279"/>
      <c r="Q13" s="279"/>
      <c r="R13" s="279"/>
      <c r="S13" s="279"/>
      <c r="T13" s="282"/>
      <c r="U13" s="334"/>
      <c r="V13" s="334"/>
      <c r="W13" s="334"/>
      <c r="X13" s="334"/>
      <c r="Y13" s="336"/>
    </row>
    <row r="14" spans="1:29" s="75" customFormat="1" ht="21.75" customHeight="1">
      <c r="A14" s="16">
        <v>1</v>
      </c>
      <c r="B14" s="57">
        <v>2</v>
      </c>
      <c r="C14" s="16">
        <v>3</v>
      </c>
      <c r="D14" s="16">
        <v>4</v>
      </c>
      <c r="E14" s="16">
        <v>5</v>
      </c>
      <c r="F14" s="16">
        <v>6</v>
      </c>
      <c r="G14" s="23">
        <v>7</v>
      </c>
      <c r="H14" s="16">
        <v>8</v>
      </c>
      <c r="I14" s="16">
        <v>9</v>
      </c>
      <c r="J14" s="16">
        <v>10</v>
      </c>
      <c r="K14" s="78">
        <v>11</v>
      </c>
      <c r="L14" s="78">
        <v>12</v>
      </c>
      <c r="M14" s="78">
        <v>13</v>
      </c>
      <c r="N14" s="16">
        <v>14</v>
      </c>
      <c r="O14" s="16">
        <v>15</v>
      </c>
      <c r="P14" s="16">
        <v>16</v>
      </c>
      <c r="Q14" s="16">
        <v>17</v>
      </c>
      <c r="R14" s="16">
        <v>18</v>
      </c>
      <c r="S14" s="16">
        <v>19</v>
      </c>
      <c r="T14" s="23">
        <v>20</v>
      </c>
      <c r="U14" s="23">
        <v>21</v>
      </c>
      <c r="V14" s="23">
        <v>22</v>
      </c>
      <c r="W14" s="23">
        <v>23</v>
      </c>
      <c r="X14" s="23">
        <v>24</v>
      </c>
      <c r="Y14" s="79"/>
      <c r="Z14" s="79"/>
      <c r="AA14" s="79"/>
      <c r="AB14" s="79"/>
      <c r="AC14" s="79"/>
    </row>
    <row r="15" spans="1:29" s="99" customFormat="1" ht="22.5" customHeight="1">
      <c r="A15" s="80" t="s">
        <v>28</v>
      </c>
      <c r="B15" s="80"/>
      <c r="C15" s="266" t="s">
        <v>11</v>
      </c>
      <c r="D15" s="266"/>
      <c r="E15" s="266"/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  <c r="T15" s="266"/>
      <c r="U15" s="266"/>
      <c r="V15" s="266"/>
      <c r="W15" s="266"/>
      <c r="X15" s="266"/>
      <c r="Y15" s="81"/>
      <c r="Z15" s="81"/>
      <c r="AA15" s="81"/>
      <c r="AB15" s="81"/>
      <c r="AC15" s="81"/>
    </row>
    <row r="16" spans="1:29" s="99" customFormat="1" ht="15.75" customHeight="1">
      <c r="A16" s="266" t="s">
        <v>133</v>
      </c>
      <c r="B16" s="266"/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66"/>
      <c r="T16" s="266"/>
      <c r="U16" s="266"/>
      <c r="V16" s="266"/>
      <c r="W16" s="266"/>
      <c r="X16" s="266"/>
      <c r="Y16" s="82"/>
      <c r="Z16" s="82"/>
      <c r="AA16" s="82"/>
      <c r="AB16" s="81"/>
      <c r="AC16" s="81"/>
    </row>
    <row r="17" spans="1:29" s="99" customFormat="1" ht="21" hidden="1" customHeight="1">
      <c r="A17" s="17" t="s">
        <v>64</v>
      </c>
      <c r="B17" s="83"/>
      <c r="C17" s="335" t="s">
        <v>77</v>
      </c>
      <c r="D17" s="335"/>
      <c r="E17" s="335"/>
      <c r="F17" s="335"/>
      <c r="G17" s="335"/>
      <c r="H17" s="335"/>
      <c r="I17" s="335"/>
      <c r="J17" s="335"/>
      <c r="K17" s="335"/>
      <c r="L17" s="335"/>
      <c r="M17" s="335"/>
      <c r="N17" s="335"/>
      <c r="O17" s="335"/>
      <c r="P17" s="335"/>
      <c r="Q17" s="335"/>
      <c r="R17" s="335"/>
      <c r="S17" s="335"/>
      <c r="T17" s="335"/>
      <c r="U17" s="335"/>
      <c r="V17" s="335"/>
      <c r="W17" s="335"/>
      <c r="X17" s="335"/>
      <c r="Y17" s="82"/>
      <c r="Z17" s="82"/>
      <c r="AA17" s="82"/>
      <c r="AB17" s="81"/>
      <c r="AC17" s="81"/>
    </row>
    <row r="18" spans="1:29" s="147" customFormat="1" ht="36" hidden="1" customHeight="1">
      <c r="A18" s="22" t="s">
        <v>78</v>
      </c>
      <c r="B18" s="143"/>
      <c r="C18" s="84"/>
      <c r="D18" s="84"/>
      <c r="E18" s="26">
        <f>D18</f>
        <v>0</v>
      </c>
      <c r="F18" s="84">
        <v>0</v>
      </c>
      <c r="G18" s="84" t="s">
        <v>23</v>
      </c>
      <c r="H18" s="84" t="s">
        <v>23</v>
      </c>
      <c r="I18" s="84" t="s">
        <v>23</v>
      </c>
      <c r="J18" s="84" t="s">
        <v>23</v>
      </c>
      <c r="K18" s="84">
        <v>0</v>
      </c>
      <c r="L18" s="84">
        <v>0</v>
      </c>
      <c r="M18" s="18">
        <f>E18+F18+K18+L18</f>
        <v>0</v>
      </c>
      <c r="N18" s="84" t="s">
        <v>23</v>
      </c>
      <c r="O18" s="18">
        <f>D18</f>
        <v>0</v>
      </c>
      <c r="P18" s="84">
        <v>0</v>
      </c>
      <c r="Q18" s="84">
        <v>0</v>
      </c>
      <c r="R18" s="144">
        <f>E18/2</f>
        <v>0</v>
      </c>
      <c r="S18" s="144">
        <f>R18</f>
        <v>0</v>
      </c>
      <c r="T18" s="142" t="e">
        <f>ROUND(D18/X18*12,0)</f>
        <v>#DIV/0!</v>
      </c>
      <c r="U18" s="142" t="s">
        <v>23</v>
      </c>
      <c r="V18" s="142" t="s">
        <v>23</v>
      </c>
      <c r="W18" s="142"/>
      <c r="X18" s="142"/>
      <c r="Y18" s="145"/>
      <c r="Z18" s="145"/>
      <c r="AA18" s="145"/>
      <c r="AB18" s="146"/>
      <c r="AC18" s="146"/>
    </row>
    <row r="19" spans="1:29" s="99" customFormat="1" ht="34.5" hidden="1" customHeight="1">
      <c r="A19" s="128" t="s">
        <v>79</v>
      </c>
      <c r="B19" s="12"/>
      <c r="C19" s="56"/>
      <c r="D19" s="42"/>
      <c r="E19" s="42">
        <f>D19</f>
        <v>0</v>
      </c>
      <c r="F19" s="46">
        <v>0</v>
      </c>
      <c r="G19" s="46" t="s">
        <v>23</v>
      </c>
      <c r="H19" s="46" t="s">
        <v>23</v>
      </c>
      <c r="I19" s="46" t="s">
        <v>23</v>
      </c>
      <c r="J19" s="46" t="s">
        <v>23</v>
      </c>
      <c r="K19" s="46">
        <v>0</v>
      </c>
      <c r="L19" s="46">
        <v>0</v>
      </c>
      <c r="M19" s="98">
        <f>E19+F19+K19+L19</f>
        <v>0</v>
      </c>
      <c r="N19" s="46" t="s">
        <v>23</v>
      </c>
      <c r="O19" s="98">
        <f t="shared" ref="O19" si="0">D19</f>
        <v>0</v>
      </c>
      <c r="P19" s="187">
        <v>0</v>
      </c>
      <c r="Q19" s="76">
        <v>0</v>
      </c>
      <c r="R19" s="76">
        <f>E19/2</f>
        <v>0</v>
      </c>
      <c r="S19" s="76">
        <f>R19</f>
        <v>0</v>
      </c>
      <c r="T19" s="133" t="e">
        <f>ROUND(D19/X19*12,0)</f>
        <v>#DIV/0!</v>
      </c>
      <c r="U19" s="56" t="s">
        <v>23</v>
      </c>
      <c r="V19" s="56" t="s">
        <v>23</v>
      </c>
      <c r="W19" s="56"/>
      <c r="X19" s="56"/>
      <c r="Y19" s="69"/>
      <c r="Z19" s="69"/>
      <c r="AA19" s="69"/>
      <c r="AB19" s="81"/>
      <c r="AC19" s="81"/>
    </row>
    <row r="20" spans="1:29" s="99" customFormat="1" ht="18" customHeight="1">
      <c r="A20" s="340" t="s">
        <v>77</v>
      </c>
      <c r="B20" s="341"/>
      <c r="C20" s="341"/>
      <c r="D20" s="341"/>
      <c r="E20" s="341"/>
      <c r="F20" s="341"/>
      <c r="G20" s="341"/>
      <c r="H20" s="341"/>
      <c r="I20" s="341"/>
      <c r="J20" s="341"/>
      <c r="K20" s="341"/>
      <c r="L20" s="341"/>
      <c r="M20" s="341"/>
      <c r="N20" s="341"/>
      <c r="O20" s="341"/>
      <c r="P20" s="341"/>
      <c r="Q20" s="341"/>
      <c r="R20" s="341"/>
      <c r="S20" s="341"/>
      <c r="T20" s="341"/>
      <c r="U20" s="341"/>
      <c r="V20" s="341"/>
      <c r="W20" s="341"/>
      <c r="X20" s="341"/>
      <c r="Y20" s="69"/>
      <c r="Z20" s="69"/>
      <c r="AA20" s="69"/>
      <c r="AB20" s="81"/>
      <c r="AC20" s="81"/>
    </row>
    <row r="21" spans="1:29" s="99" customFormat="1" ht="56.25" customHeight="1">
      <c r="A21" s="25" t="s">
        <v>177</v>
      </c>
      <c r="B21" s="182" t="s">
        <v>194</v>
      </c>
      <c r="C21" s="223" t="str">
        <f>'3'!C18</f>
        <v>2од.</v>
      </c>
      <c r="D21" s="98">
        <f>'3'!D18</f>
        <v>221.16</v>
      </c>
      <c r="E21" s="98">
        <f>'3'!E18</f>
        <v>221.16</v>
      </c>
      <c r="F21" s="186">
        <v>0</v>
      </c>
      <c r="G21" s="152" t="s">
        <v>23</v>
      </c>
      <c r="H21" s="152" t="s">
        <v>23</v>
      </c>
      <c r="I21" s="152" t="s">
        <v>23</v>
      </c>
      <c r="J21" s="223">
        <v>0</v>
      </c>
      <c r="K21" s="186">
        <v>0</v>
      </c>
      <c r="L21" s="186">
        <v>0</v>
      </c>
      <c r="M21" s="98">
        <v>221.16</v>
      </c>
      <c r="N21" s="129">
        <f>'3'!K18</f>
        <v>0</v>
      </c>
      <c r="O21" s="98">
        <f>'3'!L18</f>
        <v>221.16</v>
      </c>
      <c r="P21" s="94">
        <v>221.16</v>
      </c>
      <c r="Q21" s="95">
        <v>0</v>
      </c>
      <c r="R21" s="95">
        <v>0</v>
      </c>
      <c r="S21" s="95">
        <v>0</v>
      </c>
      <c r="T21" s="126">
        <f>'3'!P18</f>
        <v>0</v>
      </c>
      <c r="U21" s="100" t="str">
        <f>'3'!Q18</f>
        <v>-</v>
      </c>
      <c r="V21" s="126">
        <f>'3'!R18</f>
        <v>0</v>
      </c>
      <c r="W21" s="126">
        <f>'3'!S18</f>
        <v>0</v>
      </c>
      <c r="X21" s="126">
        <f>'3'!T18</f>
        <v>0</v>
      </c>
      <c r="Y21" s="69"/>
      <c r="Z21" s="69"/>
      <c r="AA21" s="69"/>
      <c r="AB21" s="81"/>
      <c r="AC21" s="81"/>
    </row>
    <row r="22" spans="1:29" s="161" customFormat="1" ht="27" customHeight="1">
      <c r="A22" s="319" t="s">
        <v>80</v>
      </c>
      <c r="B22" s="319"/>
      <c r="C22" s="319"/>
      <c r="D22" s="185">
        <f>'3'!D19</f>
        <v>221.16</v>
      </c>
      <c r="E22" s="185">
        <f>'3'!E19</f>
        <v>221.16</v>
      </c>
      <c r="F22" s="152">
        <f>SUM(F21:F21)</f>
        <v>0</v>
      </c>
      <c r="G22" s="152" t="s">
        <v>23</v>
      </c>
      <c r="H22" s="152" t="s">
        <v>23</v>
      </c>
      <c r="I22" s="152" t="s">
        <v>23</v>
      </c>
      <c r="J22" s="152">
        <v>0</v>
      </c>
      <c r="K22" s="100">
        <f t="shared" ref="K22:S22" si="1">SUM(K21:K21)</f>
        <v>0</v>
      </c>
      <c r="L22" s="100">
        <f t="shared" si="1"/>
        <v>0</v>
      </c>
      <c r="M22" s="50">
        <f t="shared" si="1"/>
        <v>221.16</v>
      </c>
      <c r="N22" s="100">
        <f t="shared" si="1"/>
        <v>0</v>
      </c>
      <c r="O22" s="50">
        <f t="shared" si="1"/>
        <v>221.16</v>
      </c>
      <c r="P22" s="50">
        <f t="shared" si="1"/>
        <v>221.16</v>
      </c>
      <c r="Q22" s="100">
        <f t="shared" si="1"/>
        <v>0</v>
      </c>
      <c r="R22" s="100">
        <f t="shared" si="1"/>
        <v>0</v>
      </c>
      <c r="S22" s="100">
        <f t="shared" si="1"/>
        <v>0</v>
      </c>
      <c r="T22" s="100">
        <f>'3'!P19</f>
        <v>0</v>
      </c>
      <c r="U22" s="100" t="str">
        <f>'3'!Q19</f>
        <v>-</v>
      </c>
      <c r="V22" s="100">
        <f>'3'!R19</f>
        <v>0</v>
      </c>
      <c r="W22" s="100">
        <f>'3'!S19</f>
        <v>0</v>
      </c>
      <c r="X22" s="100">
        <f>'3'!T19</f>
        <v>0</v>
      </c>
      <c r="Y22" s="69"/>
      <c r="Z22" s="69"/>
      <c r="AA22" s="69"/>
      <c r="AB22" s="82"/>
      <c r="AC22" s="82"/>
    </row>
    <row r="23" spans="1:29" s="99" customFormat="1" ht="18" customHeight="1">
      <c r="A23" s="17" t="s">
        <v>65</v>
      </c>
      <c r="B23" s="83"/>
      <c r="C23" s="335" t="s">
        <v>26</v>
      </c>
      <c r="D23" s="335"/>
      <c r="E23" s="335"/>
      <c r="F23" s="335"/>
      <c r="G23" s="335"/>
      <c r="H23" s="335"/>
      <c r="I23" s="335"/>
      <c r="J23" s="335"/>
      <c r="K23" s="335"/>
      <c r="L23" s="335"/>
      <c r="M23" s="335"/>
      <c r="N23" s="335"/>
      <c r="O23" s="335"/>
      <c r="P23" s="335"/>
      <c r="Q23" s="335"/>
      <c r="R23" s="335"/>
      <c r="S23" s="335"/>
      <c r="T23" s="335"/>
      <c r="U23" s="335"/>
      <c r="V23" s="335"/>
      <c r="W23" s="335"/>
      <c r="X23" s="335"/>
      <c r="Y23" s="81"/>
      <c r="Z23" s="81"/>
      <c r="AA23" s="81"/>
      <c r="AB23" s="81"/>
      <c r="AC23" s="81"/>
    </row>
    <row r="24" spans="1:29" s="99" customFormat="1" ht="50.25" customHeight="1">
      <c r="A24" s="27" t="s">
        <v>81</v>
      </c>
      <c r="B24" s="227" t="s">
        <v>187</v>
      </c>
      <c r="C24" s="198" t="str">
        <f>'3'!C21</f>
        <v>1 од.</v>
      </c>
      <c r="D24" s="42">
        <f>'3'!D21</f>
        <v>270</v>
      </c>
      <c r="E24" s="42">
        <f>'3'!E21</f>
        <v>270</v>
      </c>
      <c r="F24" s="138">
        <v>0</v>
      </c>
      <c r="G24" s="152" t="s">
        <v>23</v>
      </c>
      <c r="H24" s="152" t="s">
        <v>23</v>
      </c>
      <c r="I24" s="152" t="s">
        <v>23</v>
      </c>
      <c r="J24" s="152">
        <v>0</v>
      </c>
      <c r="K24" s="138">
        <v>0</v>
      </c>
      <c r="L24" s="138">
        <v>0</v>
      </c>
      <c r="M24" s="98">
        <f>E24+F24+K24+L24</f>
        <v>270</v>
      </c>
      <c r="N24" s="129">
        <f>'3'!K21</f>
        <v>0</v>
      </c>
      <c r="O24" s="98">
        <f>'3'!L21</f>
        <v>270</v>
      </c>
      <c r="P24" s="188">
        <v>0</v>
      </c>
      <c r="Q24" s="98">
        <v>270</v>
      </c>
      <c r="R24" s="138">
        <v>0</v>
      </c>
      <c r="S24" s="129">
        <v>0</v>
      </c>
      <c r="T24" s="126">
        <f>'3'!P21</f>
        <v>0</v>
      </c>
      <c r="U24" s="126" t="str">
        <f>'3'!Q21</f>
        <v>-</v>
      </c>
      <c r="V24" s="126">
        <f>'3'!R21</f>
        <v>0</v>
      </c>
      <c r="W24" s="126">
        <f>'3'!S21</f>
        <v>0</v>
      </c>
      <c r="X24" s="126">
        <f>'3'!T21</f>
        <v>0</v>
      </c>
      <c r="Y24" s="81"/>
      <c r="Z24" s="81"/>
      <c r="AA24" s="81"/>
      <c r="AB24" s="81"/>
      <c r="AC24" s="81"/>
    </row>
    <row r="25" spans="1:29" s="99" customFormat="1" ht="35.25" hidden="1" customHeight="1">
      <c r="A25" s="17" t="s">
        <v>166</v>
      </c>
      <c r="B25" s="141"/>
      <c r="C25" s="140"/>
      <c r="D25" s="42">
        <f>'3'!D22</f>
        <v>0</v>
      </c>
      <c r="E25" s="42">
        <f>'3'!E22</f>
        <v>0</v>
      </c>
      <c r="F25" s="138">
        <v>0</v>
      </c>
      <c r="G25" s="138"/>
      <c r="H25" s="138"/>
      <c r="I25" s="138"/>
      <c r="J25" s="138"/>
      <c r="K25" s="138">
        <v>0</v>
      </c>
      <c r="L25" s="138">
        <v>0</v>
      </c>
      <c r="M25" s="98">
        <f>E25+F25+K25+L25</f>
        <v>0</v>
      </c>
      <c r="N25" s="138">
        <v>0</v>
      </c>
      <c r="O25" s="98">
        <f t="shared" ref="O25" si="2">D25</f>
        <v>0</v>
      </c>
      <c r="P25" s="188">
        <v>0</v>
      </c>
      <c r="Q25" s="138">
        <v>0</v>
      </c>
      <c r="R25" s="138">
        <v>0</v>
      </c>
      <c r="S25" s="51"/>
      <c r="T25" s="126">
        <f>'3'!P22</f>
        <v>0</v>
      </c>
      <c r="U25" s="126">
        <f>'3'!Q22</f>
        <v>0</v>
      </c>
      <c r="V25" s="126">
        <f>'3'!R22</f>
        <v>0</v>
      </c>
      <c r="W25" s="126">
        <f>'3'!S22</f>
        <v>0</v>
      </c>
      <c r="X25" s="126">
        <f>'3'!T22</f>
        <v>0</v>
      </c>
      <c r="Y25" s="81"/>
      <c r="Z25" s="81"/>
      <c r="AA25" s="81"/>
      <c r="AB25" s="81"/>
      <c r="AC25" s="81"/>
    </row>
    <row r="26" spans="1:29" s="99" customFormat="1" ht="47.25" hidden="1" customHeight="1">
      <c r="A26" s="27" t="s">
        <v>167</v>
      </c>
      <c r="B26" s="29"/>
      <c r="C26" s="137"/>
      <c r="D26" s="42">
        <f>'3'!D23</f>
        <v>0</v>
      </c>
      <c r="E26" s="42">
        <f>'3'!E23</f>
        <v>0</v>
      </c>
      <c r="F26" s="46">
        <v>0</v>
      </c>
      <c r="G26" s="46" t="s">
        <v>23</v>
      </c>
      <c r="H26" s="46" t="s">
        <v>23</v>
      </c>
      <c r="I26" s="46" t="s">
        <v>23</v>
      </c>
      <c r="J26" s="46" t="s">
        <v>23</v>
      </c>
      <c r="K26" s="46">
        <v>0</v>
      </c>
      <c r="L26" s="46">
        <v>0</v>
      </c>
      <c r="M26" s="98">
        <f>E26+F26+K26+L26</f>
        <v>0</v>
      </c>
      <c r="N26" s="46">
        <v>0</v>
      </c>
      <c r="O26" s="98">
        <f>D26</f>
        <v>0</v>
      </c>
      <c r="P26" s="94"/>
      <c r="Q26" s="76">
        <v>0</v>
      </c>
      <c r="R26" s="76">
        <v>0</v>
      </c>
      <c r="S26" s="76">
        <v>0</v>
      </c>
      <c r="T26" s="126" t="str">
        <f>'3'!P23</f>
        <v>-</v>
      </c>
      <c r="U26" s="126" t="str">
        <f>'3'!Q23</f>
        <v>-</v>
      </c>
      <c r="V26" s="126" t="str">
        <f>'3'!R23</f>
        <v>-</v>
      </c>
      <c r="W26" s="126" t="str">
        <f>'3'!S23</f>
        <v>-</v>
      </c>
      <c r="X26" s="126" t="str">
        <f>'3'!T23</f>
        <v>-</v>
      </c>
      <c r="Y26" s="69"/>
      <c r="Z26" s="69"/>
      <c r="AA26" s="69"/>
      <c r="AB26" s="81"/>
      <c r="AC26" s="81"/>
    </row>
    <row r="27" spans="1:29" s="161" customFormat="1" ht="20.25" customHeight="1">
      <c r="A27" s="256" t="s">
        <v>73</v>
      </c>
      <c r="B27" s="257"/>
      <c r="C27" s="258"/>
      <c r="D27" s="50">
        <f>'3'!D24</f>
        <v>270</v>
      </c>
      <c r="E27" s="50">
        <f>'3'!E24</f>
        <v>270</v>
      </c>
      <c r="F27" s="100">
        <f>SUM(F26:F26)</f>
        <v>0</v>
      </c>
      <c r="G27" s="152" t="s">
        <v>23</v>
      </c>
      <c r="H27" s="152" t="s">
        <v>23</v>
      </c>
      <c r="I27" s="152" t="s">
        <v>23</v>
      </c>
      <c r="J27" s="152">
        <v>0</v>
      </c>
      <c r="K27" s="100">
        <f t="shared" ref="K27:L27" si="3">SUM(K26:K26)</f>
        <v>0</v>
      </c>
      <c r="L27" s="100">
        <f t="shared" si="3"/>
        <v>0</v>
      </c>
      <c r="M27" s="50">
        <f>SUM(M24:M26)</f>
        <v>270</v>
      </c>
      <c r="N27" s="152">
        <v>0</v>
      </c>
      <c r="O27" s="185">
        <v>270</v>
      </c>
      <c r="P27" s="100">
        <v>0</v>
      </c>
      <c r="Q27" s="50">
        <v>270</v>
      </c>
      <c r="R27" s="100">
        <f t="shared" ref="R27:S27" si="4">SUM(R24:R26)</f>
        <v>0</v>
      </c>
      <c r="S27" s="100">
        <f t="shared" si="4"/>
        <v>0</v>
      </c>
      <c r="T27" s="100">
        <f>'3'!P24</f>
        <v>0</v>
      </c>
      <c r="U27" s="100" t="str">
        <f>'3'!Q24</f>
        <v>-</v>
      </c>
      <c r="V27" s="100">
        <f>'3'!R24</f>
        <v>0</v>
      </c>
      <c r="W27" s="100">
        <f>'3'!S24</f>
        <v>0</v>
      </c>
      <c r="X27" s="100">
        <f>'3'!T24</f>
        <v>0</v>
      </c>
      <c r="Y27" s="69"/>
      <c r="Z27" s="69"/>
      <c r="AA27" s="69"/>
      <c r="AB27" s="82"/>
      <c r="AC27" s="82"/>
    </row>
    <row r="28" spans="1:29" s="99" customFormat="1" ht="17.25" customHeight="1">
      <c r="A28" s="17" t="s">
        <v>145</v>
      </c>
      <c r="B28" s="17"/>
      <c r="C28" s="270" t="s">
        <v>108</v>
      </c>
      <c r="D28" s="270"/>
      <c r="E28" s="270"/>
      <c r="F28" s="270"/>
      <c r="G28" s="270"/>
      <c r="H28" s="270"/>
      <c r="I28" s="270"/>
      <c r="J28" s="270"/>
      <c r="K28" s="270"/>
      <c r="L28" s="270"/>
      <c r="M28" s="270"/>
      <c r="N28" s="270"/>
      <c r="O28" s="270"/>
      <c r="P28" s="270"/>
      <c r="Q28" s="270"/>
      <c r="R28" s="270"/>
      <c r="S28" s="270"/>
      <c r="T28" s="270"/>
      <c r="U28" s="270"/>
      <c r="V28" s="270"/>
      <c r="W28" s="270"/>
      <c r="X28" s="270"/>
      <c r="Y28" s="81"/>
      <c r="Z28" s="81"/>
      <c r="AA28" s="81"/>
      <c r="AB28" s="81"/>
      <c r="AC28" s="81"/>
    </row>
    <row r="29" spans="1:29" s="99" customFormat="1" ht="15" customHeight="1">
      <c r="A29" s="76"/>
      <c r="B29" s="85"/>
      <c r="C29" s="85"/>
      <c r="D29" s="76">
        <f>'3'!D26</f>
        <v>0</v>
      </c>
      <c r="E29" s="221">
        <f>'3'!E26</f>
        <v>0</v>
      </c>
      <c r="F29" s="46">
        <v>0</v>
      </c>
      <c r="G29" s="46" t="s">
        <v>23</v>
      </c>
      <c r="H29" s="46" t="s">
        <v>23</v>
      </c>
      <c r="I29" s="46" t="s">
        <v>23</v>
      </c>
      <c r="J29" s="46">
        <v>0</v>
      </c>
      <c r="K29" s="46">
        <v>0</v>
      </c>
      <c r="L29" s="46">
        <v>0</v>
      </c>
      <c r="M29" s="129">
        <f>E29+F29+K29+L29</f>
        <v>0</v>
      </c>
      <c r="N29" s="76">
        <v>0</v>
      </c>
      <c r="O29" s="76">
        <f>D29</f>
        <v>0</v>
      </c>
      <c r="P29" s="187">
        <v>0</v>
      </c>
      <c r="Q29" s="76">
        <v>0</v>
      </c>
      <c r="R29" s="76">
        <v>0</v>
      </c>
      <c r="S29" s="76">
        <v>0</v>
      </c>
      <c r="T29" s="133">
        <f>'3'!P26</f>
        <v>0</v>
      </c>
      <c r="U29" s="222" t="str">
        <f>'3'!Q26</f>
        <v>-</v>
      </c>
      <c r="V29" s="222">
        <f>'3'!R26</f>
        <v>0</v>
      </c>
      <c r="W29" s="222">
        <f>'3'!S26</f>
        <v>0</v>
      </c>
      <c r="X29" s="222">
        <f>'3'!T26</f>
        <v>0</v>
      </c>
      <c r="Y29" s="81"/>
      <c r="Z29" s="81"/>
      <c r="AA29" s="81"/>
      <c r="AB29" s="81"/>
      <c r="AC29" s="81"/>
    </row>
    <row r="30" spans="1:29" s="161" customFormat="1" ht="17.25" customHeight="1">
      <c r="A30" s="266" t="s">
        <v>109</v>
      </c>
      <c r="B30" s="266"/>
      <c r="C30" s="266"/>
      <c r="D30" s="220">
        <f>'3'!D27</f>
        <v>0</v>
      </c>
      <c r="E30" s="220">
        <f>'3'!E27</f>
        <v>0</v>
      </c>
      <c r="F30" s="100">
        <f>SUM(F29:F29)</f>
        <v>0</v>
      </c>
      <c r="G30" s="152" t="s">
        <v>23</v>
      </c>
      <c r="H30" s="152" t="s">
        <v>23</v>
      </c>
      <c r="I30" s="152" t="s">
        <v>23</v>
      </c>
      <c r="J30" s="152">
        <v>0</v>
      </c>
      <c r="K30" s="100">
        <f t="shared" ref="K30" si="5">SUM(K29:K29)</f>
        <v>0</v>
      </c>
      <c r="L30" s="100">
        <f>SUM(L29:L29)</f>
        <v>0</v>
      </c>
      <c r="M30" s="100">
        <f>SUM(M29:M29)</f>
        <v>0</v>
      </c>
      <c r="N30" s="220">
        <v>0</v>
      </c>
      <c r="O30" s="220">
        <f>D30</f>
        <v>0</v>
      </c>
      <c r="P30" s="100">
        <f>SUM(P29:P29)</f>
        <v>0</v>
      </c>
      <c r="Q30" s="100">
        <f t="shared" ref="Q30:S30" si="6">SUM(Q29:Q29)</f>
        <v>0</v>
      </c>
      <c r="R30" s="100">
        <f t="shared" si="6"/>
        <v>0</v>
      </c>
      <c r="S30" s="100">
        <f t="shared" si="6"/>
        <v>0</v>
      </c>
      <c r="T30" s="45">
        <f>'3'!P27</f>
        <v>0</v>
      </c>
      <c r="U30" s="45" t="str">
        <f>'3'!Q27</f>
        <v>-</v>
      </c>
      <c r="V30" s="45">
        <f>'3'!R27</f>
        <v>0</v>
      </c>
      <c r="W30" s="45">
        <f>'3'!S27</f>
        <v>0</v>
      </c>
      <c r="X30" s="45">
        <f>'3'!T27</f>
        <v>0</v>
      </c>
      <c r="Y30" s="69"/>
      <c r="Z30" s="69"/>
      <c r="AA30" s="69"/>
      <c r="AB30" s="82"/>
      <c r="AC30" s="82"/>
    </row>
    <row r="31" spans="1:29" s="99" customFormat="1" ht="17.25" customHeight="1">
      <c r="A31" s="17" t="s">
        <v>67</v>
      </c>
      <c r="B31" s="17"/>
      <c r="C31" s="270" t="s">
        <v>110</v>
      </c>
      <c r="D31" s="270"/>
      <c r="E31" s="270"/>
      <c r="F31" s="270"/>
      <c r="G31" s="270"/>
      <c r="H31" s="270"/>
      <c r="I31" s="270"/>
      <c r="J31" s="270"/>
      <c r="K31" s="270"/>
      <c r="L31" s="270"/>
      <c r="M31" s="270"/>
      <c r="N31" s="270"/>
      <c r="O31" s="270"/>
      <c r="P31" s="270"/>
      <c r="Q31" s="270"/>
      <c r="R31" s="270"/>
      <c r="S31" s="270"/>
      <c r="T31" s="270"/>
      <c r="U31" s="270"/>
      <c r="V31" s="270"/>
      <c r="W31" s="270"/>
      <c r="X31" s="270"/>
      <c r="Y31" s="69"/>
      <c r="Z31" s="69"/>
      <c r="AA31" s="69"/>
      <c r="AB31" s="81"/>
      <c r="AC31" s="81"/>
    </row>
    <row r="32" spans="1:29" s="99" customFormat="1" ht="18" customHeight="1">
      <c r="A32" s="27" t="s">
        <v>172</v>
      </c>
      <c r="B32" s="182"/>
      <c r="C32" s="179"/>
      <c r="D32" s="95">
        <f>'3'!D29</f>
        <v>0</v>
      </c>
      <c r="E32" s="95">
        <f>'3'!E29</f>
        <v>0</v>
      </c>
      <c r="F32" s="181">
        <v>0</v>
      </c>
      <c r="G32" s="181" t="s">
        <v>23</v>
      </c>
      <c r="H32" s="181" t="s">
        <v>23</v>
      </c>
      <c r="I32" s="181" t="s">
        <v>23</v>
      </c>
      <c r="J32" s="181">
        <v>0</v>
      </c>
      <c r="K32" s="181">
        <v>0</v>
      </c>
      <c r="L32" s="181">
        <v>0</v>
      </c>
      <c r="M32" s="129">
        <f>E32+F32+K32+L32</f>
        <v>0</v>
      </c>
      <c r="N32" s="95">
        <v>0</v>
      </c>
      <c r="O32" s="95">
        <v>0</v>
      </c>
      <c r="P32" s="95">
        <v>0</v>
      </c>
      <c r="Q32" s="179">
        <v>0</v>
      </c>
      <c r="R32" s="179">
        <v>0</v>
      </c>
      <c r="S32" s="179">
        <v>0</v>
      </c>
      <c r="T32" s="180">
        <f>'3'!P29</f>
        <v>0</v>
      </c>
      <c r="U32" s="222" t="str">
        <f>'3'!Q29</f>
        <v>-</v>
      </c>
      <c r="V32" s="222">
        <f>'3'!R29</f>
        <v>0</v>
      </c>
      <c r="W32" s="222">
        <f>'3'!S29</f>
        <v>0</v>
      </c>
      <c r="X32" s="222">
        <f>'3'!T29</f>
        <v>0</v>
      </c>
      <c r="Y32" s="69"/>
      <c r="Z32" s="69"/>
      <c r="AA32" s="69"/>
      <c r="AB32" s="81"/>
      <c r="AC32" s="81"/>
    </row>
    <row r="33" spans="1:29" s="161" customFormat="1" ht="17.25" customHeight="1">
      <c r="A33" s="266" t="s">
        <v>111</v>
      </c>
      <c r="B33" s="266"/>
      <c r="C33" s="266"/>
      <c r="D33" s="234">
        <f>'3'!D30</f>
        <v>0</v>
      </c>
      <c r="E33" s="234">
        <f>'3'!E30</f>
        <v>0</v>
      </c>
      <c r="F33" s="100">
        <f>SUM(F32:F32)</f>
        <v>0</v>
      </c>
      <c r="G33" s="152" t="s">
        <v>23</v>
      </c>
      <c r="H33" s="152" t="s">
        <v>23</v>
      </c>
      <c r="I33" s="152" t="s">
        <v>23</v>
      </c>
      <c r="J33" s="152">
        <v>0</v>
      </c>
      <c r="K33" s="100">
        <f>K32</f>
        <v>0</v>
      </c>
      <c r="L33" s="100">
        <f>L32</f>
        <v>0</v>
      </c>
      <c r="M33" s="100">
        <f>SUM(M32:M32)</f>
        <v>0</v>
      </c>
      <c r="N33" s="100">
        <f>SUM(N32:N32)</f>
        <v>0</v>
      </c>
      <c r="O33" s="100">
        <f>SUM(O32:O32)</f>
        <v>0</v>
      </c>
      <c r="P33" s="100">
        <v>0</v>
      </c>
      <c r="Q33" s="100">
        <v>0</v>
      </c>
      <c r="R33" s="100">
        <v>0</v>
      </c>
      <c r="S33" s="100">
        <f>S32</f>
        <v>0</v>
      </c>
      <c r="T33" s="45">
        <f>'3'!P30</f>
        <v>0</v>
      </c>
      <c r="U33" s="45" t="str">
        <f>'3'!Q30</f>
        <v>-</v>
      </c>
      <c r="V33" s="45">
        <f>'3'!R30</f>
        <v>0</v>
      </c>
      <c r="W33" s="45">
        <f>'3'!S30</f>
        <v>0</v>
      </c>
      <c r="X33" s="45">
        <f>'3'!T30</f>
        <v>0</v>
      </c>
      <c r="Y33" s="82"/>
      <c r="Z33" s="82"/>
      <c r="AA33" s="82"/>
      <c r="AB33" s="82"/>
      <c r="AC33" s="82"/>
    </row>
    <row r="34" spans="1:29" s="99" customFormat="1" ht="17.25" customHeight="1">
      <c r="A34" s="17" t="s">
        <v>68</v>
      </c>
      <c r="B34" s="270" t="s">
        <v>112</v>
      </c>
      <c r="C34" s="270"/>
      <c r="D34" s="270"/>
      <c r="E34" s="270"/>
      <c r="F34" s="270"/>
      <c r="G34" s="270"/>
      <c r="H34" s="270"/>
      <c r="I34" s="270"/>
      <c r="J34" s="270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0"/>
      <c r="X34" s="270"/>
      <c r="Y34" s="79"/>
      <c r="Z34" s="79"/>
      <c r="AA34" s="79"/>
      <c r="AB34" s="81"/>
      <c r="AC34" s="81"/>
    </row>
    <row r="35" spans="1:29" s="99" customFormat="1" ht="14.25" customHeight="1">
      <c r="A35" s="83"/>
      <c r="B35" s="221"/>
      <c r="C35" s="221"/>
      <c r="D35" s="221">
        <f>'3'!D32</f>
        <v>0</v>
      </c>
      <c r="E35" s="221">
        <f>'3'!E32</f>
        <v>0</v>
      </c>
      <c r="F35" s="223">
        <v>0</v>
      </c>
      <c r="G35" s="223" t="s">
        <v>23</v>
      </c>
      <c r="H35" s="223" t="s">
        <v>23</v>
      </c>
      <c r="I35" s="223" t="s">
        <v>23</v>
      </c>
      <c r="J35" s="223">
        <v>0</v>
      </c>
      <c r="K35" s="223">
        <v>0</v>
      </c>
      <c r="L35" s="223">
        <v>0</v>
      </c>
      <c r="M35" s="129">
        <f>E35+F35+K35+L35</f>
        <v>0</v>
      </c>
      <c r="N35" s="221">
        <v>0</v>
      </c>
      <c r="O35" s="221">
        <v>0</v>
      </c>
      <c r="P35" s="221">
        <v>0</v>
      </c>
      <c r="Q35" s="221">
        <v>0</v>
      </c>
      <c r="R35" s="221">
        <v>0</v>
      </c>
      <c r="S35" s="221">
        <v>0</v>
      </c>
      <c r="T35" s="222">
        <f>'3'!P32</f>
        <v>0</v>
      </c>
      <c r="U35" s="222" t="str">
        <f>'3'!Q32</f>
        <v>-</v>
      </c>
      <c r="V35" s="222">
        <f>'3'!R32</f>
        <v>0</v>
      </c>
      <c r="W35" s="222">
        <f>'3'!S32</f>
        <v>0</v>
      </c>
      <c r="X35" s="222">
        <f>'3'!T32</f>
        <v>0</v>
      </c>
      <c r="Y35" s="81"/>
      <c r="Z35" s="81"/>
      <c r="AA35" s="81"/>
      <c r="AB35" s="81"/>
      <c r="AC35" s="81"/>
    </row>
    <row r="36" spans="1:29" s="161" customFormat="1" ht="17.25" customHeight="1">
      <c r="A36" s="266" t="s">
        <v>113</v>
      </c>
      <c r="B36" s="266"/>
      <c r="C36" s="266"/>
      <c r="D36" s="220">
        <f>'3'!D33</f>
        <v>0</v>
      </c>
      <c r="E36" s="220">
        <f>'3'!E33</f>
        <v>0</v>
      </c>
      <c r="F36" s="100">
        <f>SUM(F35:F35)</f>
        <v>0</v>
      </c>
      <c r="G36" s="152" t="s">
        <v>23</v>
      </c>
      <c r="H36" s="152" t="s">
        <v>23</v>
      </c>
      <c r="I36" s="152" t="s">
        <v>23</v>
      </c>
      <c r="J36" s="152">
        <v>0</v>
      </c>
      <c r="K36" s="100">
        <f t="shared" ref="K36" si="7">SUM(K35:K35)</f>
        <v>0</v>
      </c>
      <c r="L36" s="100">
        <f t="shared" ref="L36" si="8">SUM(L35:L35)</f>
        <v>0</v>
      </c>
      <c r="M36" s="100">
        <f>SUM(M35:M35)</f>
        <v>0</v>
      </c>
      <c r="N36" s="220">
        <v>0</v>
      </c>
      <c r="O36" s="220">
        <f>D36</f>
        <v>0</v>
      </c>
      <c r="P36" s="100">
        <f>SUM(P35:P35)</f>
        <v>0</v>
      </c>
      <c r="Q36" s="100">
        <f t="shared" ref="Q36" si="9">SUM(Q35:Q35)</f>
        <v>0</v>
      </c>
      <c r="R36" s="100">
        <f t="shared" ref="R36" si="10">SUM(R35:R35)</f>
        <v>0</v>
      </c>
      <c r="S36" s="100">
        <f t="shared" ref="S36" si="11">SUM(S35:S35)</f>
        <v>0</v>
      </c>
      <c r="T36" s="45">
        <f>'3'!P33</f>
        <v>0</v>
      </c>
      <c r="U36" s="45" t="str">
        <f>'3'!Q33</f>
        <v>-</v>
      </c>
      <c r="V36" s="45">
        <f>'3'!R33</f>
        <v>0</v>
      </c>
      <c r="W36" s="45">
        <f>'3'!S33</f>
        <v>0</v>
      </c>
      <c r="X36" s="45">
        <f>'3'!T33</f>
        <v>0</v>
      </c>
      <c r="Y36" s="69"/>
      <c r="Z36" s="69"/>
      <c r="AA36" s="69"/>
      <c r="AB36" s="82"/>
      <c r="AC36" s="82"/>
    </row>
    <row r="37" spans="1:29" s="99" customFormat="1" ht="18.75" customHeight="1">
      <c r="A37" s="17" t="s">
        <v>69</v>
      </c>
      <c r="B37" s="270" t="s">
        <v>114</v>
      </c>
      <c r="C37" s="270"/>
      <c r="D37" s="270"/>
      <c r="E37" s="270"/>
      <c r="F37" s="270"/>
      <c r="G37" s="270"/>
      <c r="H37" s="270"/>
      <c r="I37" s="270"/>
      <c r="J37" s="270"/>
      <c r="K37" s="270"/>
      <c r="L37" s="270"/>
      <c r="M37" s="270"/>
      <c r="N37" s="270"/>
      <c r="O37" s="270"/>
      <c r="P37" s="270"/>
      <c r="Q37" s="270"/>
      <c r="R37" s="270"/>
      <c r="S37" s="270"/>
      <c r="T37" s="270"/>
      <c r="U37" s="270"/>
      <c r="V37" s="270"/>
      <c r="W37" s="270"/>
      <c r="X37" s="270"/>
      <c r="Y37" s="69"/>
      <c r="Z37" s="69"/>
      <c r="AA37" s="69"/>
      <c r="AB37" s="81"/>
      <c r="AC37" s="81"/>
    </row>
    <row r="38" spans="1:29" s="99" customFormat="1" ht="49.5" customHeight="1">
      <c r="A38" s="17" t="s">
        <v>193</v>
      </c>
      <c r="B38" s="97" t="s">
        <v>205</v>
      </c>
      <c r="C38" s="208" t="str">
        <f>'3'!C35</f>
        <v>1 од.</v>
      </c>
      <c r="D38" s="221">
        <f>'3'!D35</f>
        <v>1958.33</v>
      </c>
      <c r="E38" s="221">
        <f>'3'!E35</f>
        <v>1958.33</v>
      </c>
      <c r="F38" s="208">
        <v>0</v>
      </c>
      <c r="G38" s="208"/>
      <c r="H38" s="208"/>
      <c r="I38" s="208"/>
      <c r="J38" s="208">
        <v>0</v>
      </c>
      <c r="K38" s="208">
        <v>0</v>
      </c>
      <c r="L38" s="208">
        <v>0</v>
      </c>
      <c r="M38" s="208">
        <v>1958.33</v>
      </c>
      <c r="N38" s="98">
        <f>'3'!K35</f>
        <v>1958.33</v>
      </c>
      <c r="O38" s="129">
        <f>'3'!L35</f>
        <v>0</v>
      </c>
      <c r="P38" s="208">
        <v>315.52050000000003</v>
      </c>
      <c r="Q38" s="208">
        <v>742.6</v>
      </c>
      <c r="R38" s="208">
        <v>900.20899999999995</v>
      </c>
      <c r="S38" s="208">
        <v>0</v>
      </c>
      <c r="T38" s="208">
        <f>'3'!P35</f>
        <v>287.7</v>
      </c>
      <c r="U38" s="221" t="str">
        <f>'3'!Q35</f>
        <v>-</v>
      </c>
      <c r="V38" s="221">
        <f>'3'!R35</f>
        <v>0</v>
      </c>
      <c r="W38" s="221">
        <f>'3'!S35</f>
        <v>14.11</v>
      </c>
      <c r="X38" s="94">
        <f>'3'!T35</f>
        <v>81.7</v>
      </c>
      <c r="Y38" s="69"/>
      <c r="Z38" s="69"/>
      <c r="AA38" s="69"/>
      <c r="AB38" s="81"/>
      <c r="AC38" s="81"/>
    </row>
    <row r="39" spans="1:29" s="99" customFormat="1" ht="36" customHeight="1">
      <c r="A39" s="17" t="s">
        <v>195</v>
      </c>
      <c r="B39" s="240" t="s">
        <v>202</v>
      </c>
      <c r="C39" s="221" t="str">
        <f>'3'!C36</f>
        <v>1 од.</v>
      </c>
      <c r="D39" s="94">
        <f>'3'!D36</f>
        <v>1125</v>
      </c>
      <c r="E39" s="94">
        <f>'3'!E36</f>
        <v>1125</v>
      </c>
      <c r="F39" s="46">
        <v>0</v>
      </c>
      <c r="G39" s="46" t="s">
        <v>23</v>
      </c>
      <c r="H39" s="46" t="s">
        <v>23</v>
      </c>
      <c r="I39" s="46" t="s">
        <v>23</v>
      </c>
      <c r="J39" s="46">
        <v>0</v>
      </c>
      <c r="K39" s="46">
        <v>0</v>
      </c>
      <c r="L39" s="46">
        <v>0</v>
      </c>
      <c r="M39" s="98">
        <f>E39+F39+K39+L39</f>
        <v>1125</v>
      </c>
      <c r="N39" s="98">
        <f>'3'!K36</f>
        <v>1125</v>
      </c>
      <c r="O39" s="129">
        <f>'3'!L36</f>
        <v>0</v>
      </c>
      <c r="P39" s="187">
        <v>0</v>
      </c>
      <c r="Q39" s="76">
        <v>0</v>
      </c>
      <c r="R39" s="76">
        <v>112.39</v>
      </c>
      <c r="S39" s="76">
        <v>1012.61</v>
      </c>
      <c r="T39" s="221">
        <f>'3'!P36</f>
        <v>395.5</v>
      </c>
      <c r="U39" s="221" t="str">
        <f>'3'!Q36</f>
        <v>-</v>
      </c>
      <c r="V39" s="221">
        <f>'3'!R36</f>
        <v>0</v>
      </c>
      <c r="W39" s="221">
        <f>'3'!S36</f>
        <v>2.58</v>
      </c>
      <c r="X39" s="94">
        <f>'3'!T36</f>
        <v>40.200000000000003</v>
      </c>
      <c r="Y39" s="69"/>
      <c r="Z39" s="69"/>
      <c r="AA39" s="69"/>
      <c r="AB39" s="81"/>
      <c r="AC39" s="81"/>
    </row>
    <row r="40" spans="1:29" s="161" customFormat="1" ht="17.25" customHeight="1">
      <c r="A40" s="266" t="s">
        <v>115</v>
      </c>
      <c r="B40" s="266"/>
      <c r="C40" s="266"/>
      <c r="D40" s="220">
        <f>SUM(D38:D39)</f>
        <v>3083.33</v>
      </c>
      <c r="E40" s="220">
        <f>SUM(E38:E39)</f>
        <v>3083.33</v>
      </c>
      <c r="F40" s="100">
        <f>SUM(F39:F39)</f>
        <v>0</v>
      </c>
      <c r="G40" s="152" t="s">
        <v>23</v>
      </c>
      <c r="H40" s="152" t="s">
        <v>23</v>
      </c>
      <c r="I40" s="152" t="s">
        <v>23</v>
      </c>
      <c r="J40" s="152">
        <v>0</v>
      </c>
      <c r="K40" s="100">
        <f t="shared" ref="K40" si="12">SUM(K39:K39)</f>
        <v>0</v>
      </c>
      <c r="L40" s="100">
        <f t="shared" ref="L40" si="13">SUM(L39:L39)</f>
        <v>0</v>
      </c>
      <c r="M40" s="50">
        <f>SUM(M38:M39)</f>
        <v>3083.33</v>
      </c>
      <c r="N40" s="220">
        <f>SUM(N38:N39)</f>
        <v>3083.33</v>
      </c>
      <c r="O40" s="220">
        <v>0</v>
      </c>
      <c r="P40" s="50">
        <f>SUM(P38:P39)</f>
        <v>315.52050000000003</v>
      </c>
      <c r="Q40" s="50">
        <f>SUM(Q38:Q39)</f>
        <v>742.6</v>
      </c>
      <c r="R40" s="50">
        <f>SUM(R38:R39)</f>
        <v>1012.5989999999999</v>
      </c>
      <c r="S40" s="50">
        <f>SUM(S38:S39)</f>
        <v>1012.61</v>
      </c>
      <c r="T40" s="204">
        <f>'3'!P37</f>
        <v>303.52715340442984</v>
      </c>
      <c r="U40" s="204" t="str">
        <f>'3'!Q37</f>
        <v>-</v>
      </c>
      <c r="V40" s="100">
        <f>'3'!R37</f>
        <v>0</v>
      </c>
      <c r="W40" s="50">
        <f>'3'!S37</f>
        <v>16.689999999999998</v>
      </c>
      <c r="X40" s="50">
        <f>'3'!T37</f>
        <v>121.9</v>
      </c>
      <c r="Y40" s="69"/>
      <c r="Z40" s="69"/>
      <c r="AA40" s="69"/>
      <c r="AB40" s="82"/>
      <c r="AC40" s="82"/>
    </row>
    <row r="41" spans="1:29" s="99" customFormat="1" ht="15.75" customHeight="1">
      <c r="A41" s="17" t="s">
        <v>70</v>
      </c>
      <c r="B41" s="17"/>
      <c r="C41" s="335" t="s">
        <v>90</v>
      </c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335"/>
      <c r="O41" s="335"/>
      <c r="P41" s="335"/>
      <c r="Q41" s="335"/>
      <c r="R41" s="335"/>
      <c r="S41" s="335"/>
      <c r="T41" s="335"/>
      <c r="U41" s="335"/>
      <c r="V41" s="335"/>
      <c r="W41" s="335"/>
      <c r="X41" s="335"/>
      <c r="Y41" s="81"/>
      <c r="Z41" s="81"/>
      <c r="AA41" s="81"/>
      <c r="AB41" s="81"/>
      <c r="AC41" s="81"/>
    </row>
    <row r="42" spans="1:29" s="99" customFormat="1" ht="13.5" customHeight="1">
      <c r="A42" s="83"/>
      <c r="B42" s="220"/>
      <c r="C42" s="68"/>
      <c r="D42" s="76">
        <f>'3'!D39</f>
        <v>0</v>
      </c>
      <c r="E42" s="221">
        <f>'3'!E39</f>
        <v>0</v>
      </c>
      <c r="F42" s="46">
        <v>0</v>
      </c>
      <c r="G42" s="46" t="s">
        <v>23</v>
      </c>
      <c r="H42" s="46" t="s">
        <v>23</v>
      </c>
      <c r="I42" s="46" t="s">
        <v>23</v>
      </c>
      <c r="J42" s="46">
        <v>0</v>
      </c>
      <c r="K42" s="46">
        <v>0</v>
      </c>
      <c r="L42" s="46">
        <v>0</v>
      </c>
      <c r="M42" s="129">
        <f>E42+F42+K42+L42</f>
        <v>0</v>
      </c>
      <c r="N42" s="76">
        <v>0</v>
      </c>
      <c r="O42" s="76">
        <v>0</v>
      </c>
      <c r="P42" s="187">
        <v>0</v>
      </c>
      <c r="Q42" s="76">
        <v>0</v>
      </c>
      <c r="R42" s="76">
        <v>0</v>
      </c>
      <c r="S42" s="76">
        <v>0</v>
      </c>
      <c r="T42" s="133">
        <f>'3'!P39</f>
        <v>0</v>
      </c>
      <c r="U42" s="222" t="str">
        <f>'3'!Q39</f>
        <v>-</v>
      </c>
      <c r="V42" s="222">
        <f>'3'!R39</f>
        <v>0</v>
      </c>
      <c r="W42" s="222">
        <f>'3'!S39</f>
        <v>0</v>
      </c>
      <c r="X42" s="222">
        <f>'3'!T39</f>
        <v>0</v>
      </c>
      <c r="Y42" s="69"/>
      <c r="Z42" s="69"/>
      <c r="AA42" s="69"/>
      <c r="AB42" s="81"/>
      <c r="AC42" s="81"/>
    </row>
    <row r="43" spans="1:29" s="161" customFormat="1" ht="15.75" customHeight="1">
      <c r="A43" s="266" t="s">
        <v>74</v>
      </c>
      <c r="B43" s="266"/>
      <c r="C43" s="266"/>
      <c r="D43" s="220">
        <f>'3'!D40</f>
        <v>0</v>
      </c>
      <c r="E43" s="220">
        <f>'3'!E40</f>
        <v>0</v>
      </c>
      <c r="F43" s="100">
        <f>SUM(F42:F42)</f>
        <v>0</v>
      </c>
      <c r="G43" s="152" t="s">
        <v>23</v>
      </c>
      <c r="H43" s="152" t="s">
        <v>23</v>
      </c>
      <c r="I43" s="152" t="s">
        <v>23</v>
      </c>
      <c r="J43" s="152">
        <v>0</v>
      </c>
      <c r="K43" s="100">
        <f t="shared" ref="K43" si="14">SUM(K42:K42)</f>
        <v>0</v>
      </c>
      <c r="L43" s="100">
        <f t="shared" ref="L43" si="15">SUM(L42:L42)</f>
        <v>0</v>
      </c>
      <c r="M43" s="100">
        <f>SUM(M42:M42)</f>
        <v>0</v>
      </c>
      <c r="N43" s="220">
        <v>0</v>
      </c>
      <c r="O43" s="220">
        <f>D43</f>
        <v>0</v>
      </c>
      <c r="P43" s="100">
        <f>SUM(P42:P42)</f>
        <v>0</v>
      </c>
      <c r="Q43" s="100">
        <f t="shared" ref="Q43" si="16">SUM(Q42:Q42)</f>
        <v>0</v>
      </c>
      <c r="R43" s="100">
        <f t="shared" ref="R43" si="17">SUM(R42:R42)</f>
        <v>0</v>
      </c>
      <c r="S43" s="100">
        <f t="shared" ref="S43" si="18">SUM(S42:S42)</f>
        <v>0</v>
      </c>
      <c r="T43" s="45">
        <f>'3'!P40</f>
        <v>0</v>
      </c>
      <c r="U43" s="45" t="str">
        <f>'3'!Q40</f>
        <v>-</v>
      </c>
      <c r="V43" s="45">
        <f>'3'!R40</f>
        <v>0</v>
      </c>
      <c r="W43" s="45">
        <f>'3'!S40</f>
        <v>0</v>
      </c>
      <c r="X43" s="45">
        <f>'3'!T40</f>
        <v>0</v>
      </c>
      <c r="Y43" s="69"/>
      <c r="Z43" s="69"/>
      <c r="AA43" s="69"/>
      <c r="AB43" s="82"/>
      <c r="AC43" s="82"/>
    </row>
    <row r="44" spans="1:29" s="99" customFormat="1" ht="15" customHeight="1">
      <c r="A44" s="83" t="s">
        <v>146</v>
      </c>
      <c r="B44" s="83"/>
      <c r="C44" s="270" t="s">
        <v>116</v>
      </c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270"/>
      <c r="Q44" s="270"/>
      <c r="R44" s="270"/>
      <c r="S44" s="270"/>
      <c r="T44" s="270"/>
      <c r="U44" s="270"/>
      <c r="V44" s="270"/>
      <c r="W44" s="270"/>
      <c r="X44" s="270"/>
      <c r="Y44" s="81"/>
      <c r="Z44" s="81"/>
      <c r="AA44" s="81"/>
      <c r="AB44" s="81"/>
      <c r="AC44" s="81"/>
    </row>
    <row r="45" spans="1:29" s="99" customFormat="1" ht="15" customHeight="1">
      <c r="A45" s="83"/>
      <c r="B45" s="243" t="s">
        <v>204</v>
      </c>
      <c r="C45" s="221" t="str">
        <f>'3'!C42</f>
        <v>1 од.</v>
      </c>
      <c r="D45" s="94">
        <f>'3'!D42</f>
        <v>484.721</v>
      </c>
      <c r="E45" s="94">
        <f>'3'!E42</f>
        <v>484.721</v>
      </c>
      <c r="F45" s="46">
        <v>0</v>
      </c>
      <c r="G45" s="46" t="s">
        <v>23</v>
      </c>
      <c r="H45" s="46" t="s">
        <v>23</v>
      </c>
      <c r="I45" s="46" t="s">
        <v>23</v>
      </c>
      <c r="J45" s="46">
        <v>0</v>
      </c>
      <c r="K45" s="46">
        <v>0</v>
      </c>
      <c r="L45" s="46">
        <v>0</v>
      </c>
      <c r="M45" s="98">
        <f>E45+F45+K45+L45</f>
        <v>484.721</v>
      </c>
      <c r="N45" s="98">
        <f>'3'!K42</f>
        <v>484.721</v>
      </c>
      <c r="O45" s="129">
        <f>'3'!L42</f>
        <v>0</v>
      </c>
      <c r="P45" s="185">
        <f>'3'!M42</f>
        <v>484.721</v>
      </c>
      <c r="Q45" s="76">
        <v>0</v>
      </c>
      <c r="R45" s="76">
        <v>0</v>
      </c>
      <c r="S45" s="76">
        <v>0</v>
      </c>
      <c r="T45" s="133">
        <f>'3'!P42</f>
        <v>0</v>
      </c>
      <c r="U45" s="222" t="str">
        <f>'3'!Q42</f>
        <v>-</v>
      </c>
      <c r="V45" s="222">
        <f>'3'!R42</f>
        <v>0</v>
      </c>
      <c r="W45" s="222">
        <f>'3'!S42</f>
        <v>0</v>
      </c>
      <c r="X45" s="222">
        <f>'3'!T42</f>
        <v>0</v>
      </c>
      <c r="Y45" s="69"/>
      <c r="Z45" s="69"/>
      <c r="AA45" s="69"/>
      <c r="AB45" s="81"/>
      <c r="AC45" s="81"/>
    </row>
    <row r="46" spans="1:29" s="161" customFormat="1" ht="18" customHeight="1">
      <c r="A46" s="266" t="s">
        <v>117</v>
      </c>
      <c r="B46" s="266"/>
      <c r="C46" s="266"/>
      <c r="D46" s="153">
        <f>'3'!D43</f>
        <v>484.721</v>
      </c>
      <c r="E46" s="153">
        <f>'3'!E43</f>
        <v>484.721</v>
      </c>
      <c r="F46" s="100">
        <f>SUM(F45:F45)</f>
        <v>0</v>
      </c>
      <c r="G46" s="152" t="s">
        <v>23</v>
      </c>
      <c r="H46" s="152" t="s">
        <v>23</v>
      </c>
      <c r="I46" s="152" t="s">
        <v>23</v>
      </c>
      <c r="J46" s="152">
        <v>0</v>
      </c>
      <c r="K46" s="100">
        <f t="shared" ref="K46" si="19">SUM(K45:K45)</f>
        <v>0</v>
      </c>
      <c r="L46" s="100">
        <f t="shared" ref="L46" si="20">SUM(L45:L45)</f>
        <v>0</v>
      </c>
      <c r="M46" s="50">
        <f>SUM(M45:M45)</f>
        <v>484.721</v>
      </c>
      <c r="N46" s="185">
        <f>'3'!K43</f>
        <v>484.721</v>
      </c>
      <c r="O46" s="230">
        <f>'3'!L43</f>
        <v>0</v>
      </c>
      <c r="P46" s="185">
        <f>'3'!M43</f>
        <v>484.721</v>
      </c>
      <c r="Q46" s="100">
        <f t="shared" ref="Q46" si="21">SUM(Q45:Q45)</f>
        <v>0</v>
      </c>
      <c r="R46" s="100">
        <f t="shared" ref="R46" si="22">SUM(R45:R45)</f>
        <v>0</v>
      </c>
      <c r="S46" s="100">
        <f t="shared" ref="S46" si="23">SUM(S45:S45)</f>
        <v>0</v>
      </c>
      <c r="T46" s="45">
        <f>'3'!P43</f>
        <v>0</v>
      </c>
      <c r="U46" s="45" t="str">
        <f>'3'!Q43</f>
        <v>-</v>
      </c>
      <c r="V46" s="45">
        <f>'3'!R43</f>
        <v>0</v>
      </c>
      <c r="W46" s="45">
        <f>'3'!S43</f>
        <v>0</v>
      </c>
      <c r="X46" s="45">
        <f>'3'!T43</f>
        <v>0</v>
      </c>
      <c r="Y46" s="69"/>
      <c r="Z46" s="69"/>
      <c r="AA46" s="69"/>
      <c r="AB46" s="82"/>
      <c r="AC46" s="82"/>
    </row>
    <row r="47" spans="1:29" s="161" customFormat="1" ht="20.25" customHeight="1">
      <c r="A47" s="333" t="s">
        <v>37</v>
      </c>
      <c r="B47" s="333"/>
      <c r="C47" s="333"/>
      <c r="D47" s="130">
        <f>D22+D27+D30+D33+D36+D40+D43+D46</f>
        <v>4059.2109999999998</v>
      </c>
      <c r="E47" s="130">
        <f>E22+E27+E30+E33+E36+E40+E43+E46</f>
        <v>4059.2109999999998</v>
      </c>
      <c r="F47" s="131">
        <f>F22+F27+F30+F33+F36+F40+F43+F46</f>
        <v>0</v>
      </c>
      <c r="G47" s="193" t="s">
        <v>23</v>
      </c>
      <c r="H47" s="193" t="s">
        <v>23</v>
      </c>
      <c r="I47" s="193" t="s">
        <v>23</v>
      </c>
      <c r="J47" s="189">
        <v>0</v>
      </c>
      <c r="K47" s="131">
        <f>K22+K27+K30+K33+K36+K40+K43+K46</f>
        <v>0</v>
      </c>
      <c r="L47" s="131">
        <f>L22+L27+L30+L33+L36+L40+L43+L46</f>
        <v>0</v>
      </c>
      <c r="M47" s="130">
        <f>M46+M43+M40+M36+M33+M30+M27+M22</f>
        <v>4059.2109999999998</v>
      </c>
      <c r="N47" s="119">
        <f>N46+N43+N40+N36+N33+N30+N27+N22</f>
        <v>3568.0509999999999</v>
      </c>
      <c r="O47" s="130">
        <f>O22+O27+O30+O33+O36+O40+O43+O46</f>
        <v>491.15999999999997</v>
      </c>
      <c r="P47" s="130">
        <f>P22+P27+P30+P33+P36+P40+P43+P46</f>
        <v>1021.4015000000001</v>
      </c>
      <c r="Q47" s="130">
        <f>Q22+Q27+Q30+Q33+Q36+Q40+Q43+Q46</f>
        <v>1012.6</v>
      </c>
      <c r="R47" s="130">
        <f>R22+R27+R30+R33+R36+R40+R43+R46</f>
        <v>1012.5989999999999</v>
      </c>
      <c r="S47" s="130">
        <f>S22+S27+S30+S33+S36+S40+S43+S46</f>
        <v>1012.61</v>
      </c>
      <c r="T47" s="205">
        <f>'3'!P44</f>
        <v>303.52715340442984</v>
      </c>
      <c r="U47" s="130" t="s">
        <v>23</v>
      </c>
      <c r="V47" s="131">
        <f t="shared" ref="V47" si="24">V22+V27+V30+V33+V36+V40+V43+V46</f>
        <v>0</v>
      </c>
      <c r="W47" s="130">
        <f>W22+W27+W30+W33+W36+W40+W43+W46</f>
        <v>16.689999999999998</v>
      </c>
      <c r="X47" s="130">
        <f>X22+X27+X30+X33+X36+X40+X43+X46</f>
        <v>121.9</v>
      </c>
      <c r="Y47" s="69"/>
      <c r="Z47" s="69"/>
      <c r="AA47" s="69"/>
      <c r="AB47" s="82"/>
      <c r="AC47" s="82"/>
    </row>
    <row r="48" spans="1:29" s="99" customFormat="1" ht="30" customHeight="1">
      <c r="A48" s="192" t="s">
        <v>27</v>
      </c>
      <c r="B48" s="267" t="s">
        <v>12</v>
      </c>
      <c r="C48" s="350"/>
      <c r="D48" s="350"/>
      <c r="E48" s="350"/>
      <c r="F48" s="350"/>
      <c r="G48" s="350"/>
      <c r="H48" s="350"/>
      <c r="I48" s="350"/>
      <c r="J48" s="350"/>
      <c r="K48" s="350"/>
      <c r="L48" s="350"/>
      <c r="M48" s="350"/>
      <c r="N48" s="350"/>
      <c r="O48" s="350"/>
      <c r="P48" s="350"/>
      <c r="Q48" s="350"/>
      <c r="R48" s="350"/>
      <c r="S48" s="350"/>
      <c r="T48" s="350"/>
      <c r="U48" s="350"/>
      <c r="V48" s="350"/>
      <c r="W48" s="350"/>
      <c r="X48" s="351"/>
      <c r="Y48" s="69"/>
      <c r="Z48" s="69"/>
      <c r="AA48" s="69"/>
      <c r="AB48" s="81"/>
      <c r="AC48" s="81"/>
    </row>
    <row r="49" spans="1:29" s="99" customFormat="1" ht="24.75" customHeight="1">
      <c r="A49" s="267" t="s">
        <v>134</v>
      </c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9"/>
      <c r="Y49" s="79"/>
      <c r="Z49" s="79"/>
      <c r="AA49" s="79"/>
      <c r="AB49" s="81"/>
      <c r="AC49" s="81"/>
    </row>
    <row r="50" spans="1:29" s="99" customFormat="1" ht="18" customHeight="1">
      <c r="A50" s="83" t="s">
        <v>118</v>
      </c>
      <c r="B50" s="86"/>
      <c r="C50" s="251" t="s">
        <v>82</v>
      </c>
      <c r="D50" s="252"/>
      <c r="E50" s="252"/>
      <c r="F50" s="252"/>
      <c r="G50" s="252"/>
      <c r="H50" s="252"/>
      <c r="I50" s="252"/>
      <c r="J50" s="252"/>
      <c r="K50" s="252"/>
      <c r="L50" s="252"/>
      <c r="M50" s="252"/>
      <c r="N50" s="252"/>
      <c r="O50" s="252"/>
      <c r="P50" s="252"/>
      <c r="Q50" s="252"/>
      <c r="R50" s="252"/>
      <c r="S50" s="252"/>
      <c r="T50" s="252"/>
      <c r="U50" s="252"/>
      <c r="V50" s="252"/>
      <c r="W50" s="252"/>
      <c r="X50" s="321"/>
      <c r="Y50" s="79"/>
      <c r="Z50" s="79"/>
      <c r="AA50" s="79"/>
      <c r="AB50" s="81"/>
      <c r="AC50" s="81"/>
    </row>
    <row r="51" spans="1:29" s="161" customFormat="1">
      <c r="A51" s="346" t="s">
        <v>87</v>
      </c>
      <c r="B51" s="346"/>
      <c r="C51" s="346"/>
      <c r="D51" s="100">
        <f>'3'!D48</f>
        <v>0</v>
      </c>
      <c r="E51" s="100">
        <f>'3'!E48</f>
        <v>0</v>
      </c>
      <c r="F51" s="100">
        <v>0</v>
      </c>
      <c r="G51" s="152" t="s">
        <v>23</v>
      </c>
      <c r="H51" s="152" t="s">
        <v>23</v>
      </c>
      <c r="I51" s="152" t="s">
        <v>23</v>
      </c>
      <c r="J51" s="152">
        <v>0</v>
      </c>
      <c r="K51" s="100">
        <v>0</v>
      </c>
      <c r="L51" s="100">
        <v>0</v>
      </c>
      <c r="M51" s="100">
        <v>0</v>
      </c>
      <c r="N51" s="100">
        <v>0</v>
      </c>
      <c r="O51" s="100">
        <v>0</v>
      </c>
      <c r="P51" s="100">
        <v>0</v>
      </c>
      <c r="Q51" s="100">
        <v>0</v>
      </c>
      <c r="R51" s="100">
        <v>0</v>
      </c>
      <c r="S51" s="100">
        <v>0</v>
      </c>
      <c r="T51" s="100">
        <f>'3'!P48</f>
        <v>0</v>
      </c>
      <c r="U51" s="100" t="str">
        <f>'3'!Q48</f>
        <v>-</v>
      </c>
      <c r="V51" s="100">
        <f>'3'!R48</f>
        <v>0</v>
      </c>
      <c r="W51" s="100">
        <f>'3'!S48</f>
        <v>0</v>
      </c>
      <c r="X51" s="100">
        <f>'3'!T48</f>
        <v>0</v>
      </c>
      <c r="Y51" s="69"/>
      <c r="Z51" s="69"/>
      <c r="AA51" s="69"/>
      <c r="AB51" s="82"/>
      <c r="AC51" s="82"/>
    </row>
    <row r="52" spans="1:29" s="99" customFormat="1">
      <c r="A52" s="83" t="s">
        <v>119</v>
      </c>
      <c r="B52" s="251" t="s">
        <v>26</v>
      </c>
      <c r="C52" s="252"/>
      <c r="D52" s="252"/>
      <c r="E52" s="252"/>
      <c r="F52" s="252"/>
      <c r="G52" s="252"/>
      <c r="H52" s="252"/>
      <c r="I52" s="252"/>
      <c r="J52" s="252"/>
      <c r="K52" s="252"/>
      <c r="L52" s="252"/>
      <c r="M52" s="252"/>
      <c r="N52" s="252"/>
      <c r="O52" s="252"/>
      <c r="P52" s="252"/>
      <c r="Q52" s="252"/>
      <c r="R52" s="252"/>
      <c r="S52" s="252"/>
      <c r="T52" s="252"/>
      <c r="U52" s="252"/>
      <c r="V52" s="252"/>
      <c r="W52" s="252"/>
      <c r="X52" s="321"/>
      <c r="Y52" s="79"/>
      <c r="Z52" s="79"/>
      <c r="AA52" s="79"/>
      <c r="AB52" s="81"/>
      <c r="AC52" s="81"/>
    </row>
    <row r="53" spans="1:29" s="99" customFormat="1" ht="31.5">
      <c r="A53" s="27" t="s">
        <v>85</v>
      </c>
      <c r="B53" s="127" t="s">
        <v>182</v>
      </c>
      <c r="C53" s="129" t="str">
        <f>'3'!C50</f>
        <v>1 од.</v>
      </c>
      <c r="D53" s="98">
        <f>'3'!D50</f>
        <v>119</v>
      </c>
      <c r="E53" s="98">
        <f>'3'!E50</f>
        <v>119</v>
      </c>
      <c r="F53" s="206">
        <v>0</v>
      </c>
      <c r="G53" s="223" t="s">
        <v>23</v>
      </c>
      <c r="H53" s="223" t="s">
        <v>23</v>
      </c>
      <c r="I53" s="223" t="s">
        <v>23</v>
      </c>
      <c r="J53" s="206">
        <v>0</v>
      </c>
      <c r="K53" s="206">
        <v>0</v>
      </c>
      <c r="L53" s="206">
        <v>0</v>
      </c>
      <c r="M53" s="211">
        <v>119</v>
      </c>
      <c r="N53" s="129">
        <f>'3'!K50</f>
        <v>0</v>
      </c>
      <c r="O53" s="98">
        <f>'3'!L50</f>
        <v>119</v>
      </c>
      <c r="P53" s="211">
        <v>119</v>
      </c>
      <c r="Q53" s="211">
        <v>0</v>
      </c>
      <c r="R53" s="211">
        <v>0</v>
      </c>
      <c r="S53" s="211">
        <v>0</v>
      </c>
      <c r="T53" s="126">
        <f>'3'!P50</f>
        <v>0</v>
      </c>
      <c r="U53" s="126" t="str">
        <f>'3'!Q50</f>
        <v>-</v>
      </c>
      <c r="V53" s="126">
        <f>'3'!R50</f>
        <v>0</v>
      </c>
      <c r="W53" s="126">
        <f>'3'!S50</f>
        <v>0</v>
      </c>
      <c r="X53" s="126">
        <f>'3'!T50</f>
        <v>0</v>
      </c>
      <c r="Y53" s="207"/>
      <c r="Z53" s="207"/>
      <c r="AA53" s="207"/>
      <c r="AB53" s="81"/>
      <c r="AC53" s="81"/>
    </row>
    <row r="54" spans="1:29" s="99" customFormat="1" ht="31.5">
      <c r="A54" s="27" t="s">
        <v>86</v>
      </c>
      <c r="B54" s="127" t="s">
        <v>183</v>
      </c>
      <c r="C54" s="129" t="str">
        <f>'3'!C51</f>
        <v>1 од.</v>
      </c>
      <c r="D54" s="98">
        <f>'3'!D51</f>
        <v>104</v>
      </c>
      <c r="E54" s="98">
        <f>'3'!E51</f>
        <v>104</v>
      </c>
      <c r="F54" s="206">
        <v>0</v>
      </c>
      <c r="G54" s="223" t="s">
        <v>23</v>
      </c>
      <c r="H54" s="223" t="s">
        <v>23</v>
      </c>
      <c r="I54" s="223" t="s">
        <v>23</v>
      </c>
      <c r="J54" s="206">
        <v>0</v>
      </c>
      <c r="K54" s="206">
        <v>0</v>
      </c>
      <c r="L54" s="206">
        <v>0</v>
      </c>
      <c r="M54" s="98">
        <v>104</v>
      </c>
      <c r="N54" s="129">
        <f>'3'!K51</f>
        <v>0</v>
      </c>
      <c r="O54" s="98">
        <f>'3'!L51</f>
        <v>104</v>
      </c>
      <c r="P54" s="206">
        <v>104</v>
      </c>
      <c r="Q54" s="211">
        <v>0</v>
      </c>
      <c r="R54" s="211">
        <v>0</v>
      </c>
      <c r="S54" s="211">
        <v>0</v>
      </c>
      <c r="T54" s="126">
        <f>'3'!P51</f>
        <v>0</v>
      </c>
      <c r="U54" s="126" t="str">
        <f>'3'!Q51</f>
        <v>-</v>
      </c>
      <c r="V54" s="126">
        <f>'3'!R51</f>
        <v>0</v>
      </c>
      <c r="W54" s="126">
        <f>'3'!S51</f>
        <v>0</v>
      </c>
      <c r="X54" s="126">
        <f>'3'!T51</f>
        <v>0</v>
      </c>
      <c r="Y54" s="207"/>
      <c r="Z54" s="207"/>
      <c r="AA54" s="207"/>
      <c r="AB54" s="81"/>
      <c r="AC54" s="81"/>
    </row>
    <row r="55" spans="1:29" s="99" customFormat="1" ht="31.5">
      <c r="A55" s="27" t="s">
        <v>88</v>
      </c>
      <c r="B55" s="127" t="s">
        <v>184</v>
      </c>
      <c r="C55" s="129" t="str">
        <f>'3'!C52</f>
        <v>1 од.</v>
      </c>
      <c r="D55" s="98">
        <f>'3'!D52</f>
        <v>117</v>
      </c>
      <c r="E55" s="98">
        <f>'3'!E52</f>
        <v>117</v>
      </c>
      <c r="F55" s="206">
        <v>0</v>
      </c>
      <c r="G55" s="223" t="s">
        <v>23</v>
      </c>
      <c r="H55" s="223" t="s">
        <v>23</v>
      </c>
      <c r="I55" s="223" t="s">
        <v>23</v>
      </c>
      <c r="J55" s="206">
        <v>0</v>
      </c>
      <c r="K55" s="206">
        <v>0</v>
      </c>
      <c r="L55" s="206">
        <v>0</v>
      </c>
      <c r="M55" s="98">
        <v>117</v>
      </c>
      <c r="N55" s="129">
        <f>'3'!K52</f>
        <v>0</v>
      </c>
      <c r="O55" s="98">
        <f>'3'!L52</f>
        <v>117</v>
      </c>
      <c r="P55" s="206">
        <v>117</v>
      </c>
      <c r="Q55" s="211">
        <v>0</v>
      </c>
      <c r="R55" s="211">
        <v>0</v>
      </c>
      <c r="S55" s="211">
        <v>0</v>
      </c>
      <c r="T55" s="126">
        <f>'3'!P52</f>
        <v>0</v>
      </c>
      <c r="U55" s="126" t="str">
        <f>'3'!Q52</f>
        <v>-</v>
      </c>
      <c r="V55" s="126">
        <f>'3'!R52</f>
        <v>0</v>
      </c>
      <c r="W55" s="126">
        <f>'3'!S52</f>
        <v>0</v>
      </c>
      <c r="X55" s="126">
        <f>'3'!T52</f>
        <v>0</v>
      </c>
      <c r="Y55" s="207"/>
      <c r="Z55" s="207"/>
      <c r="AA55" s="207"/>
      <c r="AB55" s="81"/>
      <c r="AC55" s="81"/>
    </row>
    <row r="56" spans="1:29" s="99" customFormat="1" ht="31.5">
      <c r="A56" s="27" t="s">
        <v>171</v>
      </c>
      <c r="B56" s="127" t="s">
        <v>185</v>
      </c>
      <c r="C56" s="129" t="str">
        <f>'3'!C53</f>
        <v>1 од.</v>
      </c>
      <c r="D56" s="98">
        <f>'3'!D53</f>
        <v>149</v>
      </c>
      <c r="E56" s="98">
        <f>'3'!E53</f>
        <v>149</v>
      </c>
      <c r="F56" s="206">
        <v>0</v>
      </c>
      <c r="G56" s="223" t="s">
        <v>23</v>
      </c>
      <c r="H56" s="223" t="s">
        <v>23</v>
      </c>
      <c r="I56" s="223" t="s">
        <v>23</v>
      </c>
      <c r="J56" s="206">
        <v>0</v>
      </c>
      <c r="K56" s="206">
        <v>0</v>
      </c>
      <c r="L56" s="206">
        <v>0</v>
      </c>
      <c r="M56" s="98">
        <v>149</v>
      </c>
      <c r="N56" s="129">
        <f>'3'!K53</f>
        <v>0</v>
      </c>
      <c r="O56" s="98">
        <f>'3'!L53</f>
        <v>149</v>
      </c>
      <c r="P56" s="206">
        <v>16.45</v>
      </c>
      <c r="Q56" s="211">
        <v>132.55000000000001</v>
      </c>
      <c r="R56" s="211">
        <v>0</v>
      </c>
      <c r="S56" s="211">
        <v>0</v>
      </c>
      <c r="T56" s="126">
        <f>'3'!P53</f>
        <v>0</v>
      </c>
      <c r="U56" s="126" t="str">
        <f>'3'!Q53</f>
        <v>-</v>
      </c>
      <c r="V56" s="126">
        <f>'3'!R53</f>
        <v>0</v>
      </c>
      <c r="W56" s="126">
        <f>'3'!S53</f>
        <v>0</v>
      </c>
      <c r="X56" s="126">
        <f>'3'!T53</f>
        <v>0</v>
      </c>
      <c r="Y56" s="207"/>
      <c r="Z56" s="207"/>
      <c r="AA56" s="207"/>
      <c r="AB56" s="81"/>
      <c r="AC56" s="81"/>
    </row>
    <row r="57" spans="1:29" s="99" customFormat="1" ht="31.5" customHeight="1">
      <c r="A57" s="27" t="s">
        <v>192</v>
      </c>
      <c r="B57" s="127" t="s">
        <v>186</v>
      </c>
      <c r="C57" s="129" t="str">
        <f>'3'!C54</f>
        <v>1 од.</v>
      </c>
      <c r="D57" s="98">
        <f>'3'!D54</f>
        <v>104</v>
      </c>
      <c r="E57" s="98">
        <f>'3'!E54</f>
        <v>104</v>
      </c>
      <c r="F57" s="206">
        <v>0</v>
      </c>
      <c r="G57" s="206" t="s">
        <v>23</v>
      </c>
      <c r="H57" s="206" t="s">
        <v>23</v>
      </c>
      <c r="I57" s="206" t="s">
        <v>23</v>
      </c>
      <c r="J57" s="206">
        <v>0</v>
      </c>
      <c r="K57" s="206">
        <v>0</v>
      </c>
      <c r="L57" s="206">
        <v>0</v>
      </c>
      <c r="M57" s="98">
        <f>E57+F57+K57+L57</f>
        <v>104</v>
      </c>
      <c r="N57" s="129">
        <f>'3'!K54</f>
        <v>0</v>
      </c>
      <c r="O57" s="98">
        <f>'3'!L54</f>
        <v>104</v>
      </c>
      <c r="P57" s="98">
        <v>0</v>
      </c>
      <c r="Q57" s="98">
        <v>104</v>
      </c>
      <c r="R57" s="219">
        <v>0</v>
      </c>
      <c r="S57" s="129">
        <v>0</v>
      </c>
      <c r="T57" s="126">
        <f>'3'!P54</f>
        <v>0</v>
      </c>
      <c r="U57" s="126" t="str">
        <f>'3'!Q54</f>
        <v>-</v>
      </c>
      <c r="V57" s="126">
        <f>'3'!R54</f>
        <v>0</v>
      </c>
      <c r="W57" s="126">
        <f>'3'!S54</f>
        <v>0</v>
      </c>
      <c r="X57" s="126">
        <f>'3'!T54</f>
        <v>0</v>
      </c>
      <c r="Y57" s="79"/>
      <c r="Z57" s="79"/>
      <c r="AA57" s="79"/>
      <c r="AB57" s="81"/>
      <c r="AC57" s="81"/>
    </row>
    <row r="58" spans="1:29" s="99" customFormat="1" hidden="1">
      <c r="A58" s="27" t="s">
        <v>86</v>
      </c>
      <c r="B58" s="97"/>
      <c r="C58" s="129">
        <f>'3'!C55</f>
        <v>0</v>
      </c>
      <c r="D58" s="98">
        <f>'3'!D55</f>
        <v>0</v>
      </c>
      <c r="E58" s="98">
        <f>'3'!E55</f>
        <v>0</v>
      </c>
      <c r="F58" s="46">
        <v>0</v>
      </c>
      <c r="G58" s="46" t="s">
        <v>23</v>
      </c>
      <c r="H58" s="46" t="s">
        <v>23</v>
      </c>
      <c r="I58" s="46" t="s">
        <v>23</v>
      </c>
      <c r="J58" s="46" t="s">
        <v>23</v>
      </c>
      <c r="K58" s="46">
        <v>0</v>
      </c>
      <c r="L58" s="46">
        <v>0</v>
      </c>
      <c r="M58" s="98">
        <f>E58+F58+K58+L58</f>
        <v>0</v>
      </c>
      <c r="N58" s="76" t="s">
        <v>23</v>
      </c>
      <c r="O58" s="94">
        <f t="shared" ref="O58:O60" si="25">D58</f>
        <v>0</v>
      </c>
      <c r="P58" s="187">
        <f>D58</f>
        <v>0</v>
      </c>
      <c r="Q58" s="94">
        <v>0</v>
      </c>
      <c r="R58" s="95">
        <v>0</v>
      </c>
      <c r="S58" s="95">
        <v>0</v>
      </c>
      <c r="T58" s="126" t="str">
        <f>'3'!P55</f>
        <v>-</v>
      </c>
      <c r="U58" s="126" t="str">
        <f>'3'!Q55</f>
        <v>-</v>
      </c>
      <c r="V58" s="126" t="str">
        <f>'3'!R55</f>
        <v>-</v>
      </c>
      <c r="W58" s="126" t="str">
        <f>'3'!S55</f>
        <v>-</v>
      </c>
      <c r="X58" s="126">
        <f>'3'!T55</f>
        <v>0</v>
      </c>
      <c r="Y58" s="79"/>
      <c r="Z58" s="79"/>
      <c r="AA58" s="79"/>
      <c r="AB58" s="81"/>
      <c r="AC58" s="81"/>
    </row>
    <row r="59" spans="1:29" s="99" customFormat="1" hidden="1">
      <c r="A59" s="27" t="s">
        <v>88</v>
      </c>
      <c r="B59" s="127"/>
      <c r="C59" s="129">
        <f>'3'!C56</f>
        <v>0</v>
      </c>
      <c r="D59" s="98">
        <f>'3'!D56</f>
        <v>0</v>
      </c>
      <c r="E59" s="98">
        <f>'3'!E56</f>
        <v>0</v>
      </c>
      <c r="F59" s="138">
        <v>0</v>
      </c>
      <c r="G59" s="138">
        <f>-H59-K530</f>
        <v>0</v>
      </c>
      <c r="H59" s="138"/>
      <c r="I59" s="138"/>
      <c r="J59" s="138"/>
      <c r="K59" s="138"/>
      <c r="L59" s="138"/>
      <c r="M59" s="98">
        <f>E59+F59+K59+L59</f>
        <v>0</v>
      </c>
      <c r="N59" s="136"/>
      <c r="O59" s="98">
        <f>G59+H59+M59+N59</f>
        <v>0</v>
      </c>
      <c r="P59" s="187">
        <v>0</v>
      </c>
      <c r="Q59" s="94">
        <v>0</v>
      </c>
      <c r="R59" s="95">
        <v>0</v>
      </c>
      <c r="S59" s="95">
        <v>0</v>
      </c>
      <c r="T59" s="126">
        <f>'3'!P56</f>
        <v>0</v>
      </c>
      <c r="U59" s="126">
        <f>'3'!Q56</f>
        <v>0</v>
      </c>
      <c r="V59" s="126">
        <f>'3'!R56</f>
        <v>0</v>
      </c>
      <c r="W59" s="126">
        <f>'3'!S56</f>
        <v>0</v>
      </c>
      <c r="X59" s="126">
        <f>'3'!T56</f>
        <v>0</v>
      </c>
      <c r="Y59" s="139"/>
      <c r="Z59" s="139"/>
      <c r="AA59" s="139"/>
      <c r="AB59" s="81"/>
      <c r="AC59" s="81"/>
    </row>
    <row r="60" spans="1:29" s="99" customFormat="1" hidden="1">
      <c r="A60" s="27" t="s">
        <v>171</v>
      </c>
      <c r="B60" s="127"/>
      <c r="C60" s="129">
        <f>'3'!C57</f>
        <v>0</v>
      </c>
      <c r="D60" s="98">
        <f>'3'!D57</f>
        <v>0</v>
      </c>
      <c r="E60" s="98">
        <f>'3'!E57</f>
        <v>0</v>
      </c>
      <c r="F60" s="46">
        <v>0</v>
      </c>
      <c r="G60" s="46" t="s">
        <v>23</v>
      </c>
      <c r="H60" s="46" t="s">
        <v>23</v>
      </c>
      <c r="I60" s="46" t="s">
        <v>23</v>
      </c>
      <c r="J60" s="46" t="s">
        <v>23</v>
      </c>
      <c r="K60" s="46">
        <v>0</v>
      </c>
      <c r="L60" s="46">
        <v>0</v>
      </c>
      <c r="M60" s="98">
        <f>E60+F60+K60+L60</f>
        <v>0</v>
      </c>
      <c r="N60" s="76" t="s">
        <v>23</v>
      </c>
      <c r="O60" s="94">
        <f t="shared" si="25"/>
        <v>0</v>
      </c>
      <c r="P60" s="187">
        <f>D60</f>
        <v>0</v>
      </c>
      <c r="Q60" s="94">
        <v>0</v>
      </c>
      <c r="R60" s="95">
        <v>0</v>
      </c>
      <c r="S60" s="95">
        <v>0</v>
      </c>
      <c r="T60" s="126" t="str">
        <f>'3'!P57</f>
        <v>-</v>
      </c>
      <c r="U60" s="126" t="str">
        <f>'3'!Q57</f>
        <v>-</v>
      </c>
      <c r="V60" s="126" t="str">
        <f>'3'!R57</f>
        <v>-</v>
      </c>
      <c r="W60" s="126" t="str">
        <f>'3'!S57</f>
        <v>-</v>
      </c>
      <c r="X60" s="126">
        <f>'3'!T57</f>
        <v>0</v>
      </c>
      <c r="Y60" s="79"/>
      <c r="Z60" s="79"/>
      <c r="AA60" s="79"/>
      <c r="AB60" s="81"/>
      <c r="AC60" s="81"/>
    </row>
    <row r="61" spans="1:29" s="161" customFormat="1">
      <c r="A61" s="267" t="s">
        <v>120</v>
      </c>
      <c r="B61" s="268"/>
      <c r="C61" s="269"/>
      <c r="D61" s="50">
        <f>SUM(D53:D60)</f>
        <v>593</v>
      </c>
      <c r="E61" s="50">
        <f>SUM(E53:E60)</f>
        <v>593</v>
      </c>
      <c r="F61" s="100">
        <f>SUM(F57:F60)</f>
        <v>0</v>
      </c>
      <c r="G61" s="220" t="s">
        <v>23</v>
      </c>
      <c r="H61" s="220" t="s">
        <v>23</v>
      </c>
      <c r="I61" s="220" t="s">
        <v>23</v>
      </c>
      <c r="J61" s="220">
        <v>0</v>
      </c>
      <c r="K61" s="100">
        <f>SUM(K57:K60)</f>
        <v>0</v>
      </c>
      <c r="L61" s="100">
        <f>SUM(L57:L60)</f>
        <v>0</v>
      </c>
      <c r="M61" s="50">
        <f>SUM(M53:M60)</f>
        <v>593</v>
      </c>
      <c r="N61" s="220">
        <v>0</v>
      </c>
      <c r="O61" s="50">
        <f>SUM(O53:O60)</f>
        <v>593</v>
      </c>
      <c r="P61" s="50">
        <f>SUM(P53:P60)</f>
        <v>356.45</v>
      </c>
      <c r="Q61" s="50">
        <f>SUM(Q53:Q60)</f>
        <v>236.55</v>
      </c>
      <c r="R61" s="100">
        <f t="shared" ref="R61:S61" si="26">SUM(R57:R60)</f>
        <v>0</v>
      </c>
      <c r="S61" s="100">
        <f t="shared" si="26"/>
        <v>0</v>
      </c>
      <c r="T61" s="100">
        <f>'3'!P58</f>
        <v>0</v>
      </c>
      <c r="U61" s="100" t="str">
        <f>'3'!Q58</f>
        <v>-</v>
      </c>
      <c r="V61" s="100">
        <f>'3'!R58</f>
        <v>0</v>
      </c>
      <c r="W61" s="100">
        <f>'3'!S58</f>
        <v>0</v>
      </c>
      <c r="X61" s="100">
        <f>'3'!T58</f>
        <v>0</v>
      </c>
      <c r="Y61" s="82"/>
      <c r="Z61" s="82"/>
      <c r="AA61" s="82"/>
      <c r="AB61" s="82"/>
      <c r="AC61" s="82"/>
    </row>
    <row r="62" spans="1:29" s="99" customFormat="1">
      <c r="A62" s="132" t="s">
        <v>121</v>
      </c>
      <c r="B62" s="253" t="s">
        <v>112</v>
      </c>
      <c r="C62" s="254"/>
      <c r="D62" s="254"/>
      <c r="E62" s="254"/>
      <c r="F62" s="254"/>
      <c r="G62" s="254"/>
      <c r="H62" s="254"/>
      <c r="I62" s="254"/>
      <c r="J62" s="254"/>
      <c r="K62" s="254"/>
      <c r="L62" s="254"/>
      <c r="M62" s="254"/>
      <c r="N62" s="254"/>
      <c r="O62" s="254"/>
      <c r="P62" s="254"/>
      <c r="Q62" s="254"/>
      <c r="R62" s="254"/>
      <c r="S62" s="254"/>
      <c r="T62" s="254"/>
      <c r="U62" s="254"/>
      <c r="V62" s="254"/>
      <c r="W62" s="254"/>
      <c r="X62" s="255"/>
      <c r="Y62" s="81"/>
      <c r="Z62" s="81"/>
      <c r="AA62" s="81"/>
      <c r="AB62" s="81"/>
      <c r="AC62" s="81"/>
    </row>
    <row r="63" spans="1:29" s="99" customFormat="1">
      <c r="A63" s="83"/>
      <c r="B63" s="220"/>
      <c r="C63" s="76"/>
      <c r="D63" s="76">
        <f>'3'!D60</f>
        <v>0</v>
      </c>
      <c r="E63" s="221">
        <f>'3'!E60</f>
        <v>0</v>
      </c>
      <c r="F63" s="46">
        <v>0</v>
      </c>
      <c r="G63" s="46" t="s">
        <v>23</v>
      </c>
      <c r="H63" s="46" t="s">
        <v>23</v>
      </c>
      <c r="I63" s="46" t="s">
        <v>23</v>
      </c>
      <c r="J63" s="46">
        <v>0</v>
      </c>
      <c r="K63" s="46">
        <v>0</v>
      </c>
      <c r="L63" s="46">
        <v>0</v>
      </c>
      <c r="M63" s="129">
        <f>E63+F63+K63+L63</f>
        <v>0</v>
      </c>
      <c r="N63" s="76">
        <v>0</v>
      </c>
      <c r="O63" s="95">
        <f t="shared" ref="O63:O64" si="27">D63</f>
        <v>0</v>
      </c>
      <c r="P63" s="187">
        <v>0</v>
      </c>
      <c r="Q63" s="76">
        <v>0</v>
      </c>
      <c r="R63" s="76">
        <v>0</v>
      </c>
      <c r="S63" s="76">
        <v>0</v>
      </c>
      <c r="T63" s="126">
        <f>'3'!P60</f>
        <v>0</v>
      </c>
      <c r="U63" s="126" t="str">
        <f>'3'!Q60</f>
        <v>-</v>
      </c>
      <c r="V63" s="126">
        <f>'3'!R60</f>
        <v>0</v>
      </c>
      <c r="W63" s="126">
        <f>'3'!S60</f>
        <v>0</v>
      </c>
      <c r="X63" s="126">
        <f>'3'!T60</f>
        <v>0</v>
      </c>
      <c r="Y63" s="81"/>
      <c r="Z63" s="81"/>
      <c r="AA63" s="81"/>
      <c r="AB63" s="81"/>
      <c r="AC63" s="81"/>
    </row>
    <row r="64" spans="1:29" s="161" customFormat="1">
      <c r="A64" s="266" t="s">
        <v>122</v>
      </c>
      <c r="B64" s="266"/>
      <c r="C64" s="266"/>
      <c r="D64" s="220">
        <f>D63</f>
        <v>0</v>
      </c>
      <c r="E64" s="220">
        <f>E63</f>
        <v>0</v>
      </c>
      <c r="F64" s="100">
        <f>SUM(F63:F63)</f>
        <v>0</v>
      </c>
      <c r="G64" s="152" t="s">
        <v>23</v>
      </c>
      <c r="H64" s="152" t="s">
        <v>23</v>
      </c>
      <c r="I64" s="152" t="s">
        <v>23</v>
      </c>
      <c r="J64" s="152">
        <v>0</v>
      </c>
      <c r="K64" s="100">
        <f t="shared" ref="K64:L64" si="28">SUM(K63:K63)</f>
        <v>0</v>
      </c>
      <c r="L64" s="100">
        <f t="shared" si="28"/>
        <v>0</v>
      </c>
      <c r="M64" s="100">
        <f>SUM(M63:M63)</f>
        <v>0</v>
      </c>
      <c r="N64" s="220">
        <v>0</v>
      </c>
      <c r="O64" s="234">
        <f t="shared" si="27"/>
        <v>0</v>
      </c>
      <c r="P64" s="220">
        <v>0</v>
      </c>
      <c r="Q64" s="220">
        <v>0</v>
      </c>
      <c r="R64" s="220">
        <v>0</v>
      </c>
      <c r="S64" s="220">
        <v>0</v>
      </c>
      <c r="T64" s="100">
        <f>'3'!P61</f>
        <v>0</v>
      </c>
      <c r="U64" s="100" t="str">
        <f>'3'!Q61</f>
        <v>-</v>
      </c>
      <c r="V64" s="100">
        <f>'3'!R61</f>
        <v>0</v>
      </c>
      <c r="W64" s="100">
        <f>'3'!S61</f>
        <v>0</v>
      </c>
      <c r="X64" s="100">
        <f>'3'!T61</f>
        <v>0</v>
      </c>
      <c r="Y64" s="82"/>
      <c r="Z64" s="82"/>
      <c r="AA64" s="82"/>
      <c r="AB64" s="82"/>
      <c r="AC64" s="82"/>
    </row>
    <row r="65" spans="1:29" s="99" customFormat="1">
      <c r="A65" s="17" t="s">
        <v>123</v>
      </c>
      <c r="B65" s="347" t="s">
        <v>114</v>
      </c>
      <c r="C65" s="348"/>
      <c r="D65" s="348"/>
      <c r="E65" s="348"/>
      <c r="F65" s="348"/>
      <c r="G65" s="348"/>
      <c r="H65" s="348"/>
      <c r="I65" s="348"/>
      <c r="J65" s="348"/>
      <c r="K65" s="348"/>
      <c r="L65" s="348"/>
      <c r="M65" s="348"/>
      <c r="N65" s="348"/>
      <c r="O65" s="348"/>
      <c r="P65" s="348"/>
      <c r="Q65" s="348"/>
      <c r="R65" s="348"/>
      <c r="S65" s="348"/>
      <c r="T65" s="348"/>
      <c r="U65" s="348"/>
      <c r="V65" s="348"/>
      <c r="W65" s="348"/>
      <c r="X65" s="349"/>
      <c r="Y65" s="79"/>
      <c r="Z65" s="79"/>
      <c r="AA65" s="79"/>
      <c r="AB65" s="81"/>
      <c r="AC65" s="81"/>
    </row>
    <row r="66" spans="1:29" s="99" customFormat="1">
      <c r="A66" s="68"/>
      <c r="B66" s="220"/>
      <c r="C66" s="105"/>
      <c r="D66" s="76">
        <f>'3'!D63</f>
        <v>0</v>
      </c>
      <c r="E66" s="221">
        <f>'3'!E63</f>
        <v>0</v>
      </c>
      <c r="F66" s="46">
        <v>0</v>
      </c>
      <c r="G66" s="46" t="s">
        <v>23</v>
      </c>
      <c r="H66" s="46" t="s">
        <v>23</v>
      </c>
      <c r="I66" s="46" t="s">
        <v>23</v>
      </c>
      <c r="J66" s="46">
        <v>0</v>
      </c>
      <c r="K66" s="46">
        <v>0</v>
      </c>
      <c r="L66" s="46">
        <v>0</v>
      </c>
      <c r="M66" s="129">
        <f>E66+F66+K66+L66</f>
        <v>0</v>
      </c>
      <c r="N66" s="76">
        <v>0</v>
      </c>
      <c r="O66" s="95">
        <f t="shared" ref="O66:O69" si="29">D66</f>
        <v>0</v>
      </c>
      <c r="P66" s="187">
        <v>0</v>
      </c>
      <c r="Q66" s="76">
        <v>0</v>
      </c>
      <c r="R66" s="76">
        <v>0</v>
      </c>
      <c r="S66" s="76">
        <v>0</v>
      </c>
      <c r="T66" s="126">
        <f>'3'!P63</f>
        <v>0</v>
      </c>
      <c r="U66" s="126" t="str">
        <f>'3'!Q63</f>
        <v>-</v>
      </c>
      <c r="V66" s="126">
        <f>'3'!R63</f>
        <v>0</v>
      </c>
      <c r="W66" s="126">
        <f>'3'!S63</f>
        <v>0</v>
      </c>
      <c r="X66" s="126">
        <f>'3'!T63</f>
        <v>0</v>
      </c>
      <c r="Y66" s="79"/>
      <c r="Z66" s="79"/>
      <c r="AA66" s="79"/>
      <c r="AB66" s="81"/>
      <c r="AC66" s="81"/>
    </row>
    <row r="67" spans="1:29" s="161" customFormat="1">
      <c r="A67" s="267" t="s">
        <v>124</v>
      </c>
      <c r="B67" s="268"/>
      <c r="C67" s="269"/>
      <c r="D67" s="220">
        <f>D66</f>
        <v>0</v>
      </c>
      <c r="E67" s="220">
        <f>E66</f>
        <v>0</v>
      </c>
      <c r="F67" s="100">
        <f>SUM(F66:F66)</f>
        <v>0</v>
      </c>
      <c r="G67" s="152" t="s">
        <v>23</v>
      </c>
      <c r="H67" s="152" t="s">
        <v>23</v>
      </c>
      <c r="I67" s="152" t="s">
        <v>23</v>
      </c>
      <c r="J67" s="152">
        <v>0</v>
      </c>
      <c r="K67" s="100">
        <f>SUM(K66:K66)</f>
        <v>0</v>
      </c>
      <c r="L67" s="152">
        <v>0</v>
      </c>
      <c r="M67" s="100">
        <f>SUM(M66:M66)</f>
        <v>0</v>
      </c>
      <c r="N67" s="220">
        <v>0</v>
      </c>
      <c r="O67" s="234">
        <f t="shared" si="29"/>
        <v>0</v>
      </c>
      <c r="P67" s="220">
        <v>0</v>
      </c>
      <c r="Q67" s="220">
        <v>0</v>
      </c>
      <c r="R67" s="220">
        <v>0</v>
      </c>
      <c r="S67" s="220">
        <v>0</v>
      </c>
      <c r="T67" s="100">
        <f>'3'!P64</f>
        <v>0</v>
      </c>
      <c r="U67" s="100" t="str">
        <f>'3'!Q64</f>
        <v>-</v>
      </c>
      <c r="V67" s="100">
        <f>'3'!R64</f>
        <v>0</v>
      </c>
      <c r="W67" s="100">
        <f>'3'!S64</f>
        <v>0</v>
      </c>
      <c r="X67" s="100">
        <f>'3'!T64</f>
        <v>0</v>
      </c>
      <c r="Y67" s="82"/>
      <c r="Z67" s="82"/>
      <c r="AA67" s="82"/>
      <c r="AB67" s="82"/>
      <c r="AC67" s="82"/>
    </row>
    <row r="68" spans="1:29" s="99" customFormat="1">
      <c r="A68" s="25" t="s">
        <v>75</v>
      </c>
      <c r="B68" s="253" t="s">
        <v>90</v>
      </c>
      <c r="C68" s="254"/>
      <c r="D68" s="254"/>
      <c r="E68" s="254"/>
      <c r="F68" s="254"/>
      <c r="G68" s="254"/>
      <c r="H68" s="254"/>
      <c r="I68" s="254"/>
      <c r="J68" s="254"/>
      <c r="K68" s="254"/>
      <c r="L68" s="254"/>
      <c r="M68" s="254"/>
      <c r="N68" s="254"/>
      <c r="O68" s="254"/>
      <c r="P68" s="254"/>
      <c r="Q68" s="254"/>
      <c r="R68" s="254"/>
      <c r="S68" s="254"/>
      <c r="T68" s="254"/>
      <c r="U68" s="254"/>
      <c r="V68" s="254"/>
      <c r="W68" s="254"/>
      <c r="X68" s="255"/>
      <c r="Y68" s="81"/>
      <c r="Z68" s="81"/>
      <c r="AA68" s="81"/>
      <c r="AB68" s="81"/>
      <c r="AC68" s="81"/>
    </row>
    <row r="69" spans="1:29" s="99" customFormat="1" ht="19.5" customHeight="1">
      <c r="A69" s="27"/>
      <c r="B69" s="40"/>
      <c r="C69" s="56"/>
      <c r="D69" s="231">
        <f>'3'!D67</f>
        <v>0</v>
      </c>
      <c r="E69" s="231">
        <f>'3'!E67</f>
        <v>0</v>
      </c>
      <c r="F69" s="46">
        <v>0</v>
      </c>
      <c r="G69" s="46" t="s">
        <v>23</v>
      </c>
      <c r="H69" s="46" t="s">
        <v>23</v>
      </c>
      <c r="I69" s="46" t="s">
        <v>23</v>
      </c>
      <c r="J69" s="46" t="s">
        <v>23</v>
      </c>
      <c r="K69" s="46">
        <v>0</v>
      </c>
      <c r="L69" s="46">
        <v>0</v>
      </c>
      <c r="M69" s="129">
        <f>E69+F69+K69+L69</f>
        <v>0</v>
      </c>
      <c r="N69" s="76">
        <v>0</v>
      </c>
      <c r="O69" s="95">
        <f t="shared" si="29"/>
        <v>0</v>
      </c>
      <c r="P69" s="187">
        <v>0</v>
      </c>
      <c r="Q69" s="76">
        <v>0</v>
      </c>
      <c r="R69" s="76">
        <f>D69/2</f>
        <v>0</v>
      </c>
      <c r="S69" s="76">
        <f>R69</f>
        <v>0</v>
      </c>
      <c r="T69" s="126">
        <f>'3'!P67</f>
        <v>0</v>
      </c>
      <c r="U69" s="126" t="str">
        <f>'3'!Q67</f>
        <v>-</v>
      </c>
      <c r="V69" s="126">
        <f>'3'!R67</f>
        <v>0</v>
      </c>
      <c r="W69" s="126">
        <f>'3'!S67</f>
        <v>0</v>
      </c>
      <c r="X69" s="126">
        <f>'3'!T67</f>
        <v>0</v>
      </c>
      <c r="Y69" s="81"/>
      <c r="Z69" s="81"/>
      <c r="AA69" s="81"/>
      <c r="AB69" s="81"/>
      <c r="AC69" s="81"/>
    </row>
    <row r="70" spans="1:29" s="99" customFormat="1" ht="19.5" hidden="1" customHeight="1">
      <c r="A70" s="27"/>
      <c r="B70" s="29"/>
      <c r="C70" s="56"/>
      <c r="D70" s="56"/>
      <c r="E70" s="222"/>
      <c r="F70" s="46"/>
      <c r="G70" s="46"/>
      <c r="H70" s="46"/>
      <c r="I70" s="46"/>
      <c r="J70" s="46"/>
      <c r="K70" s="46"/>
      <c r="L70" s="46"/>
      <c r="M70" s="98"/>
      <c r="N70" s="76"/>
      <c r="O70" s="94"/>
      <c r="P70" s="187"/>
      <c r="Q70" s="76"/>
      <c r="R70" s="76"/>
      <c r="S70" s="76"/>
      <c r="T70" s="126">
        <f>'3'!P68</f>
        <v>0</v>
      </c>
      <c r="U70" s="126" t="str">
        <f>'3'!Q68</f>
        <v>-</v>
      </c>
      <c r="V70" s="126">
        <f>'3'!R68</f>
        <v>0</v>
      </c>
      <c r="W70" s="126">
        <f>'3'!S68</f>
        <v>0</v>
      </c>
      <c r="X70" s="126">
        <f>'3'!T68</f>
        <v>0</v>
      </c>
      <c r="Y70" s="81"/>
      <c r="Z70" s="81"/>
      <c r="AA70" s="81"/>
      <c r="AB70" s="81"/>
      <c r="AC70" s="81"/>
    </row>
    <row r="71" spans="1:29" s="161" customFormat="1">
      <c r="A71" s="267" t="s">
        <v>125</v>
      </c>
      <c r="B71" s="268"/>
      <c r="C71" s="269"/>
      <c r="D71" s="100">
        <f>D69</f>
        <v>0</v>
      </c>
      <c r="E71" s="100">
        <f>E69</f>
        <v>0</v>
      </c>
      <c r="F71" s="100">
        <f>SUM(F69:F70)</f>
        <v>0</v>
      </c>
      <c r="G71" s="239" t="s">
        <v>23</v>
      </c>
      <c r="H71" s="239" t="s">
        <v>23</v>
      </c>
      <c r="I71" s="239" t="s">
        <v>23</v>
      </c>
      <c r="J71" s="239">
        <v>0</v>
      </c>
      <c r="K71" s="100">
        <f>SUM(K69:K70)</f>
        <v>0</v>
      </c>
      <c r="L71" s="100">
        <f>SUM(L69:L70)</f>
        <v>0</v>
      </c>
      <c r="M71" s="100">
        <f>SUM(M69:M70)</f>
        <v>0</v>
      </c>
      <c r="N71" s="239">
        <v>0</v>
      </c>
      <c r="O71" s="100">
        <f>SUM(O69:O70)</f>
        <v>0</v>
      </c>
      <c r="P71" s="100">
        <f t="shared" ref="P71:S71" si="30">SUM(P69:P70)</f>
        <v>0</v>
      </c>
      <c r="Q71" s="100">
        <f t="shared" si="30"/>
        <v>0</v>
      </c>
      <c r="R71" s="100">
        <f t="shared" si="30"/>
        <v>0</v>
      </c>
      <c r="S71" s="100">
        <f t="shared" si="30"/>
        <v>0</v>
      </c>
      <c r="T71" s="100">
        <f>'3'!P68</f>
        <v>0</v>
      </c>
      <c r="U71" s="100" t="str">
        <f>'3'!Q68</f>
        <v>-</v>
      </c>
      <c r="V71" s="100">
        <f>'3'!R68</f>
        <v>0</v>
      </c>
      <c r="W71" s="100">
        <f>'3'!S68</f>
        <v>0</v>
      </c>
      <c r="X71" s="100">
        <f>'3'!T68</f>
        <v>0</v>
      </c>
      <c r="Y71" s="82"/>
      <c r="Z71" s="82"/>
      <c r="AA71" s="82"/>
      <c r="AB71" s="82"/>
      <c r="AC71" s="82"/>
    </row>
    <row r="72" spans="1:29" s="99" customFormat="1">
      <c r="A72" s="17" t="s">
        <v>126</v>
      </c>
      <c r="B72" s="253" t="s">
        <v>116</v>
      </c>
      <c r="C72" s="254"/>
      <c r="D72" s="254"/>
      <c r="E72" s="254"/>
      <c r="F72" s="254"/>
      <c r="G72" s="254"/>
      <c r="H72" s="254"/>
      <c r="I72" s="254"/>
      <c r="J72" s="254"/>
      <c r="K72" s="254"/>
      <c r="L72" s="254"/>
      <c r="M72" s="254"/>
      <c r="N72" s="254"/>
      <c r="O72" s="254"/>
      <c r="P72" s="254"/>
      <c r="Q72" s="254"/>
      <c r="R72" s="254"/>
      <c r="S72" s="254"/>
      <c r="T72" s="254"/>
      <c r="U72" s="254"/>
      <c r="V72" s="254"/>
      <c r="W72" s="254"/>
      <c r="X72" s="255"/>
      <c r="Y72" s="81"/>
      <c r="Z72" s="81"/>
      <c r="AA72" s="81"/>
      <c r="AB72" s="81"/>
      <c r="AC72" s="81"/>
    </row>
    <row r="73" spans="1:29" s="99" customFormat="1">
      <c r="A73" s="212" t="s">
        <v>175</v>
      </c>
      <c r="B73" s="97" t="s">
        <v>206</v>
      </c>
      <c r="C73" s="210" t="str">
        <f>'3'!C70</f>
        <v>1 од.</v>
      </c>
      <c r="D73" s="42">
        <f>'3'!D70</f>
        <v>145.375</v>
      </c>
      <c r="E73" s="42">
        <f>'3'!E70</f>
        <v>145.375</v>
      </c>
      <c r="F73" s="211">
        <v>0</v>
      </c>
      <c r="G73" s="211" t="s">
        <v>23</v>
      </c>
      <c r="H73" s="211" t="s">
        <v>23</v>
      </c>
      <c r="I73" s="211" t="s">
        <v>23</v>
      </c>
      <c r="J73" s="211">
        <v>0</v>
      </c>
      <c r="K73" s="211">
        <v>0</v>
      </c>
      <c r="L73" s="211">
        <v>0</v>
      </c>
      <c r="M73" s="42">
        <f>E73</f>
        <v>145.375</v>
      </c>
      <c r="N73" s="98">
        <f>'3'!K70</f>
        <v>145.375</v>
      </c>
      <c r="O73" s="129">
        <f>'3'!L70</f>
        <v>0</v>
      </c>
      <c r="P73" s="209">
        <v>0</v>
      </c>
      <c r="Q73" s="202">
        <v>119.9</v>
      </c>
      <c r="R73" s="202">
        <v>25.48</v>
      </c>
      <c r="S73" s="95">
        <v>0</v>
      </c>
      <c r="T73" s="126">
        <f>'3'!P70</f>
        <v>0</v>
      </c>
      <c r="U73" s="126" t="str">
        <f>'3'!Q70</f>
        <v>-</v>
      </c>
      <c r="V73" s="126">
        <f>'3'!R70</f>
        <v>0</v>
      </c>
      <c r="W73" s="126">
        <f>'3'!S70</f>
        <v>0</v>
      </c>
      <c r="X73" s="126">
        <f>'3'!T70</f>
        <v>0</v>
      </c>
      <c r="Y73" s="81"/>
      <c r="Z73" s="81"/>
      <c r="AA73" s="81"/>
      <c r="AB73" s="81"/>
      <c r="AC73" s="81"/>
    </row>
    <row r="74" spans="1:29" s="99" customFormat="1">
      <c r="A74" s="212" t="s">
        <v>176</v>
      </c>
      <c r="B74" s="97" t="s">
        <v>207</v>
      </c>
      <c r="C74" s="222" t="str">
        <f>'3'!C71</f>
        <v>1 од.</v>
      </c>
      <c r="D74" s="42">
        <f>'3'!D71</f>
        <v>69.100999999999999</v>
      </c>
      <c r="E74" s="42">
        <f>'3'!E71</f>
        <v>69.100999999999999</v>
      </c>
      <c r="F74" s="211">
        <v>0</v>
      </c>
      <c r="G74" s="211" t="s">
        <v>23</v>
      </c>
      <c r="H74" s="211" t="s">
        <v>23</v>
      </c>
      <c r="I74" s="211" t="s">
        <v>23</v>
      </c>
      <c r="J74" s="211">
        <v>0</v>
      </c>
      <c r="K74" s="211">
        <v>0</v>
      </c>
      <c r="L74" s="211">
        <v>0</v>
      </c>
      <c r="M74" s="42">
        <f>E74</f>
        <v>69.100999999999999</v>
      </c>
      <c r="N74" s="98">
        <f>'3'!K71</f>
        <v>69.099999999999994</v>
      </c>
      <c r="O74" s="129">
        <f>'3'!L71</f>
        <v>0</v>
      </c>
      <c r="P74" s="209">
        <v>0</v>
      </c>
      <c r="Q74" s="88">
        <v>0</v>
      </c>
      <c r="R74" s="202">
        <v>69.099999999999994</v>
      </c>
      <c r="S74" s="201">
        <v>0</v>
      </c>
      <c r="T74" s="126">
        <f>'3'!P71</f>
        <v>0</v>
      </c>
      <c r="U74" s="126" t="str">
        <f>'3'!Q71</f>
        <v>-</v>
      </c>
      <c r="V74" s="126">
        <f>'3'!R71</f>
        <v>0</v>
      </c>
      <c r="W74" s="126">
        <f>'3'!S71</f>
        <v>0</v>
      </c>
      <c r="X74" s="126">
        <f>'3'!T71</f>
        <v>0</v>
      </c>
      <c r="Y74" s="81"/>
      <c r="Z74" s="81"/>
      <c r="AA74" s="81"/>
      <c r="AB74" s="81"/>
      <c r="AC74" s="81"/>
    </row>
    <row r="75" spans="1:29" s="99" customFormat="1">
      <c r="A75" s="212" t="s">
        <v>188</v>
      </c>
      <c r="B75" s="97" t="s">
        <v>189</v>
      </c>
      <c r="C75" s="222" t="str">
        <f>'3'!C72</f>
        <v>1 од.</v>
      </c>
      <c r="D75" s="42">
        <f>'3'!D72</f>
        <v>525.83299999999997</v>
      </c>
      <c r="E75" s="42">
        <f>'3'!E72</f>
        <v>525.83299999999997</v>
      </c>
      <c r="F75" s="211">
        <v>0</v>
      </c>
      <c r="G75" s="223" t="s">
        <v>23</v>
      </c>
      <c r="H75" s="223" t="s">
        <v>23</v>
      </c>
      <c r="I75" s="223" t="s">
        <v>23</v>
      </c>
      <c r="J75" s="223">
        <v>0</v>
      </c>
      <c r="K75" s="223">
        <v>0</v>
      </c>
      <c r="L75" s="223">
        <v>0</v>
      </c>
      <c r="M75" s="42">
        <v>525.83299999999997</v>
      </c>
      <c r="N75" s="98">
        <f>'3'!K72</f>
        <v>525.83000000000004</v>
      </c>
      <c r="O75" s="129">
        <f>'3'!L72</f>
        <v>0</v>
      </c>
      <c r="P75" s="209">
        <v>0</v>
      </c>
      <c r="Q75" s="88">
        <v>0</v>
      </c>
      <c r="R75" s="88">
        <v>169.37</v>
      </c>
      <c r="S75" s="202">
        <v>356.46</v>
      </c>
      <c r="T75" s="126">
        <f>'3'!P72</f>
        <v>0</v>
      </c>
      <c r="U75" s="126" t="str">
        <f>'3'!Q72</f>
        <v>-</v>
      </c>
      <c r="V75" s="126">
        <f>'3'!R72</f>
        <v>0</v>
      </c>
      <c r="W75" s="126">
        <f>'3'!S72</f>
        <v>0</v>
      </c>
      <c r="X75" s="126">
        <f>'3'!T72</f>
        <v>0</v>
      </c>
      <c r="Y75" s="81"/>
      <c r="Z75" s="81"/>
      <c r="AA75" s="81"/>
      <c r="AB75" s="81"/>
      <c r="AC75" s="81"/>
    </row>
    <row r="76" spans="1:29" s="99" customFormat="1">
      <c r="A76" s="212" t="s">
        <v>190</v>
      </c>
      <c r="B76" s="97" t="s">
        <v>191</v>
      </c>
      <c r="C76" s="222" t="str">
        <f>'3'!C73</f>
        <v>2 од.</v>
      </c>
      <c r="D76" s="42">
        <f>'3'!D73</f>
        <v>92.5</v>
      </c>
      <c r="E76" s="42">
        <f>'3'!E73</f>
        <v>92.5</v>
      </c>
      <c r="F76" s="211">
        <v>0</v>
      </c>
      <c r="G76" s="223" t="s">
        <v>23</v>
      </c>
      <c r="H76" s="223" t="s">
        <v>23</v>
      </c>
      <c r="I76" s="223" t="s">
        <v>23</v>
      </c>
      <c r="J76" s="223">
        <v>0</v>
      </c>
      <c r="K76" s="223">
        <v>0</v>
      </c>
      <c r="L76" s="223">
        <v>0</v>
      </c>
      <c r="M76" s="42">
        <v>92.5</v>
      </c>
      <c r="N76" s="98">
        <f>'3'!K73</f>
        <v>92.5</v>
      </c>
      <c r="O76" s="129">
        <f>'3'!L73</f>
        <v>0</v>
      </c>
      <c r="P76" s="209">
        <v>0</v>
      </c>
      <c r="Q76" s="88">
        <v>0</v>
      </c>
      <c r="R76" s="202">
        <v>92.5</v>
      </c>
      <c r="S76" s="201">
        <v>0</v>
      </c>
      <c r="T76" s="126">
        <f>'3'!P73</f>
        <v>0</v>
      </c>
      <c r="U76" s="126" t="str">
        <f>'3'!Q73</f>
        <v>-</v>
      </c>
      <c r="V76" s="126">
        <f>'3'!R73</f>
        <v>0</v>
      </c>
      <c r="W76" s="126">
        <f>'3'!S73</f>
        <v>0</v>
      </c>
      <c r="X76" s="126">
        <f>'3'!T73</f>
        <v>0</v>
      </c>
      <c r="Y76" s="81"/>
      <c r="Z76" s="81"/>
      <c r="AA76" s="81"/>
      <c r="AB76" s="81"/>
      <c r="AC76" s="81"/>
    </row>
    <row r="77" spans="1:29" s="161" customFormat="1">
      <c r="A77" s="267" t="s">
        <v>127</v>
      </c>
      <c r="B77" s="268"/>
      <c r="C77" s="269"/>
      <c r="D77" s="167">
        <f>SUM(D73:D76)</f>
        <v>832.80899999999997</v>
      </c>
      <c r="E77" s="167">
        <f>SUM(E73:E76)</f>
        <v>832.80899999999997</v>
      </c>
      <c r="F77" s="100">
        <f>SUM(F73:F73)</f>
        <v>0</v>
      </c>
      <c r="G77" s="152" t="s">
        <v>23</v>
      </c>
      <c r="H77" s="152" t="s">
        <v>23</v>
      </c>
      <c r="I77" s="152" t="s">
        <v>23</v>
      </c>
      <c r="J77" s="152">
        <v>0</v>
      </c>
      <c r="K77" s="152">
        <v>0</v>
      </c>
      <c r="L77" s="152">
        <v>0</v>
      </c>
      <c r="M77" s="167">
        <f>SUM(M73:M76)</f>
        <v>832.80899999999997</v>
      </c>
      <c r="N77" s="167">
        <f>SUM(N73:N76)</f>
        <v>832.80500000000006</v>
      </c>
      <c r="O77" s="233">
        <f t="shared" ref="O77:S77" si="31">SUM(O73:O74)</f>
        <v>0</v>
      </c>
      <c r="P77" s="167">
        <v>0</v>
      </c>
      <c r="Q77" s="167">
        <f>SUM(Q73:Q76)</f>
        <v>119.9</v>
      </c>
      <c r="R77" s="167">
        <f>SUM(R73:R76)</f>
        <v>356.45</v>
      </c>
      <c r="S77" s="233">
        <f t="shared" si="31"/>
        <v>0</v>
      </c>
      <c r="T77" s="126">
        <f>'3'!P74</f>
        <v>0</v>
      </c>
      <c r="U77" s="126" t="str">
        <f>'3'!Q74</f>
        <v>-</v>
      </c>
      <c r="V77" s="126">
        <f>'3'!R74</f>
        <v>0</v>
      </c>
      <c r="W77" s="126">
        <f>'3'!S74</f>
        <v>0</v>
      </c>
      <c r="X77" s="126">
        <f>'3'!T74</f>
        <v>0</v>
      </c>
      <c r="Y77" s="82"/>
      <c r="Z77" s="82"/>
      <c r="AA77" s="82"/>
      <c r="AB77" s="82"/>
      <c r="AC77" s="82"/>
    </row>
    <row r="78" spans="1:29" s="99" customFormat="1" ht="23.25" customHeight="1" thickBot="1">
      <c r="A78" s="324" t="s">
        <v>40</v>
      </c>
      <c r="B78" s="325"/>
      <c r="C78" s="326"/>
      <c r="D78" s="154">
        <f>D51+D61+D71+D77</f>
        <v>1425.809</v>
      </c>
      <c r="E78" s="154">
        <f>SUM(E50+E61+E77)</f>
        <v>1425.809</v>
      </c>
      <c r="F78" s="155">
        <f>F51+F61+F71</f>
        <v>0</v>
      </c>
      <c r="G78" s="156" t="s">
        <v>23</v>
      </c>
      <c r="H78" s="156" t="s">
        <v>23</v>
      </c>
      <c r="I78" s="156" t="s">
        <v>23</v>
      </c>
      <c r="J78" s="156">
        <v>0</v>
      </c>
      <c r="K78" s="155">
        <f>K51+K61+K71</f>
        <v>0</v>
      </c>
      <c r="L78" s="155">
        <f>L51+L61+L71</f>
        <v>0</v>
      </c>
      <c r="M78" s="154">
        <f>M51+M61+M71+M77</f>
        <v>1425.809</v>
      </c>
      <c r="N78" s="154">
        <f>SUM(N61+N77)</f>
        <v>832.80500000000006</v>
      </c>
      <c r="O78" s="154">
        <f>O51+O61+O71+O77++O67+O64</f>
        <v>593</v>
      </c>
      <c r="P78" s="154">
        <f>P51+P61+P71+P77</f>
        <v>356.45</v>
      </c>
      <c r="Q78" s="154">
        <f>Q51+Q61+Q71+Q77</f>
        <v>356.45000000000005</v>
      </c>
      <c r="R78" s="154">
        <f>R51+R61+R71+R77</f>
        <v>356.45</v>
      </c>
      <c r="S78" s="154">
        <f>SUM(S73:S77)</f>
        <v>356.46</v>
      </c>
      <c r="T78" s="155">
        <f>'3'!P75</f>
        <v>0</v>
      </c>
      <c r="U78" s="155" t="str">
        <f>'3'!Q75</f>
        <v>-</v>
      </c>
      <c r="V78" s="155">
        <f>'3'!R75</f>
        <v>0</v>
      </c>
      <c r="W78" s="155">
        <f>'3'!S75</f>
        <v>0</v>
      </c>
      <c r="X78" s="155">
        <f>'3'!T75</f>
        <v>0</v>
      </c>
      <c r="Y78" s="81"/>
      <c r="Z78" s="81"/>
      <c r="AA78" s="81"/>
      <c r="AB78" s="81"/>
      <c r="AC78" s="81"/>
    </row>
    <row r="79" spans="1:29" s="161" customFormat="1" ht="23.25" customHeight="1">
      <c r="A79" s="327" t="s">
        <v>128</v>
      </c>
      <c r="B79" s="328"/>
      <c r="C79" s="329"/>
      <c r="D79" s="157">
        <f>D47+D78</f>
        <v>5485.0199999999995</v>
      </c>
      <c r="E79" s="157">
        <f>E47+E78</f>
        <v>5485.0199999999995</v>
      </c>
      <c r="F79" s="158">
        <f>F47+F78</f>
        <v>0</v>
      </c>
      <c r="G79" s="194" t="s">
        <v>23</v>
      </c>
      <c r="H79" s="194" t="s">
        <v>23</v>
      </c>
      <c r="I79" s="194" t="s">
        <v>23</v>
      </c>
      <c r="J79" s="190">
        <v>0</v>
      </c>
      <c r="K79" s="158">
        <f>K47+K78</f>
        <v>0</v>
      </c>
      <c r="L79" s="158">
        <f>L47+L78</f>
        <v>0</v>
      </c>
      <c r="M79" s="157">
        <f>M47+M78</f>
        <v>5485.0199999999995</v>
      </c>
      <c r="N79" s="195">
        <f>N78+N47</f>
        <v>4400.8559999999998</v>
      </c>
      <c r="O79" s="157">
        <f>O47+O78</f>
        <v>1084.1599999999999</v>
      </c>
      <c r="P79" s="157">
        <f>P47+P78</f>
        <v>1377.8515</v>
      </c>
      <c r="Q79" s="157">
        <f>Q47+Q78</f>
        <v>1369.0500000000002</v>
      </c>
      <c r="R79" s="157">
        <f>R47+R78</f>
        <v>1369.049</v>
      </c>
      <c r="S79" s="157">
        <f>S47+S78</f>
        <v>1369.07</v>
      </c>
      <c r="T79" s="232">
        <f>D40/X79*12</f>
        <v>303.52715340442984</v>
      </c>
      <c r="U79" s="160" t="s">
        <v>23</v>
      </c>
      <c r="V79" s="158">
        <f>V47+V78</f>
        <v>0</v>
      </c>
      <c r="W79" s="157">
        <f t="shared" ref="W79:X79" si="32">W47+W78</f>
        <v>16.689999999999998</v>
      </c>
      <c r="X79" s="157">
        <f t="shared" si="32"/>
        <v>121.9</v>
      </c>
      <c r="Y79" s="82"/>
      <c r="Z79" s="82"/>
      <c r="AA79" s="82"/>
      <c r="AB79" s="82"/>
      <c r="AC79" s="82"/>
    </row>
    <row r="80" spans="1:29" ht="30.75" customHeight="1">
      <c r="A80" s="79" t="s">
        <v>129</v>
      </c>
      <c r="B80" s="89"/>
      <c r="C80" s="89"/>
      <c r="D80" s="89"/>
      <c r="E80" s="89"/>
      <c r="F80" s="90"/>
      <c r="G80" s="90"/>
      <c r="H80" s="90"/>
      <c r="K80" s="330"/>
      <c r="L80" s="330"/>
      <c r="M80" s="330"/>
      <c r="N80" s="330"/>
      <c r="O80" s="330"/>
      <c r="Q80" s="203"/>
      <c r="R80" s="203"/>
      <c r="S80" s="203"/>
      <c r="T80" s="71"/>
      <c r="U80" s="71"/>
      <c r="V80" s="71"/>
      <c r="W80" s="79"/>
      <c r="X80" s="71"/>
    </row>
    <row r="81" spans="1:85">
      <c r="A81" s="91" t="s">
        <v>130</v>
      </c>
      <c r="B81" s="224"/>
      <c r="C81" s="69"/>
      <c r="D81" s="69"/>
      <c r="E81" s="69"/>
      <c r="F81" s="69"/>
      <c r="G81" s="69"/>
      <c r="H81" s="69"/>
      <c r="I81" s="69"/>
      <c r="J81" s="69"/>
      <c r="T81" s="134"/>
      <c r="U81" s="79"/>
      <c r="V81" s="79"/>
      <c r="W81" s="79"/>
      <c r="X81" s="70"/>
    </row>
    <row r="82" spans="1:85">
      <c r="A82" s="91" t="s">
        <v>131</v>
      </c>
      <c r="B82" s="224"/>
      <c r="C82" s="69"/>
      <c r="D82" s="69"/>
      <c r="E82" s="69"/>
      <c r="F82" s="69"/>
      <c r="G82" s="69"/>
      <c r="H82" s="69"/>
      <c r="T82" s="71"/>
      <c r="U82" s="71"/>
      <c r="V82" s="71"/>
      <c r="W82" s="71"/>
      <c r="X82" s="69"/>
    </row>
    <row r="83" spans="1:85" ht="48" customHeight="1">
      <c r="A83" s="331"/>
      <c r="B83" s="331"/>
      <c r="C83" s="331"/>
      <c r="D83" s="331"/>
    </row>
    <row r="84" spans="1:85" s="31" customFormat="1" ht="24" customHeight="1">
      <c r="A84" s="35"/>
      <c r="B84" s="238"/>
      <c r="C84" s="332" t="s">
        <v>60</v>
      </c>
      <c r="D84" s="332"/>
      <c r="E84" s="332"/>
      <c r="F84" s="332"/>
      <c r="G84" s="332"/>
      <c r="H84" s="332"/>
      <c r="I84" s="32"/>
      <c r="J84" s="32"/>
      <c r="K84" s="32"/>
      <c r="L84" s="32"/>
      <c r="M84" s="332" t="s">
        <v>62</v>
      </c>
      <c r="N84" s="332"/>
      <c r="O84" s="332"/>
      <c r="P84" s="332"/>
      <c r="Q84" s="32"/>
      <c r="R84" s="32"/>
      <c r="S84" s="32"/>
      <c r="T84" s="32"/>
      <c r="U84" s="32"/>
      <c r="V84" s="32"/>
      <c r="W84" s="32"/>
      <c r="X84" s="32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  <c r="BE84" s="65"/>
      <c r="BF84" s="65"/>
      <c r="BG84" s="65"/>
      <c r="BH84" s="65"/>
      <c r="BI84" s="65"/>
      <c r="BJ84" s="65"/>
      <c r="BK84" s="65"/>
      <c r="BL84" s="65"/>
      <c r="BM84" s="65"/>
      <c r="BN84" s="65"/>
      <c r="BO84" s="65"/>
      <c r="BP84" s="65"/>
      <c r="BQ84" s="65"/>
      <c r="BR84" s="65"/>
      <c r="BS84" s="65"/>
      <c r="BT84" s="65"/>
      <c r="BU84" s="65"/>
      <c r="BV84" s="65"/>
      <c r="BW84" s="65"/>
      <c r="BX84" s="65"/>
      <c r="BY84" s="65"/>
      <c r="BZ84" s="65"/>
      <c r="CA84" s="65"/>
      <c r="CB84" s="65"/>
      <c r="CC84" s="65"/>
      <c r="CD84" s="65"/>
      <c r="CE84" s="65"/>
      <c r="CF84" s="65"/>
      <c r="CG84" s="65"/>
    </row>
    <row r="85" spans="1:85" s="60" customFormat="1" ht="14.25" customHeight="1">
      <c r="A85" s="6"/>
      <c r="B85" s="30"/>
      <c r="C85" s="64"/>
      <c r="D85" s="64"/>
      <c r="E85" s="64"/>
      <c r="F85" s="64"/>
      <c r="G85" s="64"/>
      <c r="H85" s="64"/>
      <c r="I85" s="33"/>
      <c r="J85" s="33"/>
      <c r="K85" s="33"/>
      <c r="L85" s="33"/>
      <c r="M85" s="64"/>
      <c r="N85" s="64"/>
      <c r="O85" s="64"/>
      <c r="P85" s="36"/>
      <c r="Q85" s="33"/>
      <c r="R85" s="33"/>
      <c r="S85" s="33"/>
      <c r="T85" s="64"/>
      <c r="U85" s="33"/>
      <c r="V85" s="33"/>
      <c r="W85" s="33"/>
      <c r="X85" s="3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63"/>
      <c r="CG85" s="63"/>
    </row>
    <row r="86" spans="1:85" s="60" customFormat="1" ht="28.5" customHeight="1">
      <c r="A86" s="6"/>
      <c r="B86" s="30"/>
      <c r="C86" s="308" t="s">
        <v>25</v>
      </c>
      <c r="D86" s="308"/>
      <c r="E86" s="308"/>
      <c r="F86" s="308"/>
      <c r="G86" s="308"/>
      <c r="H86" s="308"/>
      <c r="I86" s="34"/>
      <c r="J86" s="34"/>
      <c r="K86" s="34"/>
      <c r="L86" s="34"/>
      <c r="M86" s="308" t="s">
        <v>61</v>
      </c>
      <c r="N86" s="308"/>
      <c r="O86" s="308"/>
      <c r="P86" s="308"/>
      <c r="Q86" s="33"/>
      <c r="R86" s="33"/>
      <c r="S86" s="33"/>
      <c r="T86" s="33"/>
      <c r="U86" s="33"/>
      <c r="V86" s="33"/>
      <c r="W86" s="33"/>
      <c r="X86" s="3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</row>
    <row r="87" spans="1:85" s="60" customFormat="1" ht="13.5" customHeight="1">
      <c r="A87" s="6"/>
      <c r="B87" s="30"/>
      <c r="C87" s="308"/>
      <c r="D87" s="308"/>
      <c r="E87" s="308"/>
      <c r="F87" s="308"/>
      <c r="G87" s="308"/>
      <c r="H87" s="308"/>
      <c r="I87" s="34"/>
      <c r="J87" s="34"/>
      <c r="K87" s="34"/>
      <c r="L87" s="34"/>
      <c r="M87" s="308"/>
      <c r="N87" s="308"/>
      <c r="O87" s="308"/>
      <c r="P87" s="308"/>
      <c r="Q87" s="33"/>
      <c r="R87" s="33"/>
      <c r="S87" s="33"/>
      <c r="T87" s="33"/>
      <c r="U87" s="33"/>
      <c r="V87" s="33"/>
      <c r="W87" s="33"/>
      <c r="X87" s="3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</row>
    <row r="88" spans="1:85" s="60" customFormat="1" ht="29.25" customHeight="1">
      <c r="A88" s="6"/>
      <c r="B88" s="30"/>
      <c r="C88" s="308" t="s">
        <v>93</v>
      </c>
      <c r="D88" s="308"/>
      <c r="E88" s="308"/>
      <c r="F88" s="308"/>
      <c r="G88" s="308"/>
      <c r="H88" s="308"/>
      <c r="I88" s="34"/>
      <c r="J88" s="34"/>
      <c r="K88" s="34"/>
      <c r="L88" s="34"/>
      <c r="M88" s="308" t="s">
        <v>94</v>
      </c>
      <c r="N88" s="308"/>
      <c r="O88" s="308"/>
      <c r="P88" s="308"/>
      <c r="Q88" s="34"/>
      <c r="R88" s="33"/>
      <c r="S88" s="33"/>
      <c r="T88" s="33"/>
      <c r="U88" s="34"/>
      <c r="V88" s="33"/>
      <c r="W88" s="33"/>
      <c r="X88" s="3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</row>
    <row r="94" spans="1:85">
      <c r="B94" s="14"/>
      <c r="T94" s="14"/>
      <c r="U94" s="14"/>
      <c r="V94" s="14"/>
      <c r="W94" s="14"/>
      <c r="X94" s="14"/>
    </row>
    <row r="95" spans="1:85">
      <c r="B95" s="14"/>
      <c r="T95" s="14"/>
      <c r="U95" s="14"/>
      <c r="V95" s="14"/>
      <c r="W95" s="14"/>
      <c r="X95" s="14"/>
    </row>
    <row r="96" spans="1:85">
      <c r="B96" s="14"/>
      <c r="T96" s="14"/>
      <c r="U96" s="14"/>
      <c r="V96" s="14"/>
      <c r="W96" s="14"/>
      <c r="X96" s="14"/>
    </row>
    <row r="97" spans="2:24">
      <c r="B97" s="14"/>
      <c r="T97" s="14"/>
      <c r="U97" s="14"/>
      <c r="V97" s="14"/>
      <c r="W97" s="14"/>
      <c r="X97" s="14"/>
    </row>
    <row r="98" spans="2:24">
      <c r="B98" s="14"/>
      <c r="T98" s="14"/>
      <c r="U98" s="14"/>
      <c r="V98" s="14"/>
      <c r="W98" s="14"/>
      <c r="X98" s="14"/>
    </row>
    <row r="99" spans="2:24">
      <c r="B99" s="14"/>
      <c r="T99" s="14"/>
      <c r="U99" s="14"/>
      <c r="V99" s="14"/>
      <c r="W99" s="14"/>
      <c r="X99" s="14"/>
    </row>
    <row r="100" spans="2:24">
      <c r="B100" s="14"/>
      <c r="T100" s="14"/>
      <c r="U100" s="14"/>
      <c r="V100" s="14"/>
      <c r="W100" s="14"/>
      <c r="X100" s="14"/>
    </row>
    <row r="101" spans="2:24">
      <c r="B101" s="14"/>
      <c r="T101" s="14"/>
      <c r="U101" s="14"/>
      <c r="V101" s="14"/>
      <c r="W101" s="14"/>
      <c r="X101" s="14"/>
    </row>
    <row r="102" spans="2:24">
      <c r="B102" s="14"/>
      <c r="T102" s="14"/>
      <c r="U102" s="14"/>
      <c r="V102" s="14"/>
      <c r="W102" s="14"/>
      <c r="X102" s="14"/>
    </row>
    <row r="103" spans="2:24">
      <c r="B103" s="14"/>
      <c r="T103" s="14"/>
      <c r="U103" s="14"/>
      <c r="V103" s="14"/>
      <c r="W103" s="14"/>
      <c r="X103" s="14"/>
    </row>
    <row r="104" spans="2:24">
      <c r="B104" s="14"/>
      <c r="T104" s="14"/>
      <c r="U104" s="14"/>
      <c r="V104" s="14"/>
      <c r="W104" s="14"/>
      <c r="X104" s="14"/>
    </row>
    <row r="105" spans="2:24">
      <c r="B105" s="14"/>
      <c r="T105" s="14"/>
      <c r="U105" s="14"/>
      <c r="V105" s="14"/>
      <c r="W105" s="14"/>
      <c r="X105" s="14"/>
    </row>
    <row r="106" spans="2:24">
      <c r="B106" s="14"/>
      <c r="T106" s="14"/>
      <c r="U106" s="14"/>
      <c r="V106" s="14"/>
      <c r="W106" s="14"/>
      <c r="X106" s="14"/>
    </row>
    <row r="107" spans="2:24">
      <c r="B107" s="14"/>
      <c r="T107" s="14"/>
      <c r="U107" s="14"/>
      <c r="V107" s="14"/>
      <c r="W107" s="14"/>
      <c r="X107" s="14"/>
    </row>
    <row r="108" spans="2:24">
      <c r="B108" s="14"/>
      <c r="T108" s="14"/>
      <c r="U108" s="14"/>
      <c r="V108" s="14"/>
      <c r="W108" s="14"/>
      <c r="X108" s="14"/>
    </row>
    <row r="109" spans="2:24">
      <c r="B109" s="14"/>
      <c r="T109" s="14"/>
      <c r="U109" s="14"/>
      <c r="V109" s="14"/>
      <c r="W109" s="14"/>
      <c r="X109" s="14"/>
    </row>
    <row r="110" spans="2:24">
      <c r="B110" s="14"/>
      <c r="T110" s="14"/>
      <c r="U110" s="14"/>
      <c r="V110" s="14"/>
      <c r="W110" s="14"/>
      <c r="X110" s="14"/>
    </row>
    <row r="111" spans="2:24">
      <c r="B111" s="14"/>
      <c r="T111" s="14"/>
      <c r="U111" s="14"/>
      <c r="V111" s="14"/>
      <c r="W111" s="14"/>
      <c r="X111" s="14"/>
    </row>
  </sheetData>
  <mergeCells count="83">
    <mergeCell ref="A49:X49"/>
    <mergeCell ref="C50:X50"/>
    <mergeCell ref="A46:C46"/>
    <mergeCell ref="A71:C71"/>
    <mergeCell ref="B72:X72"/>
    <mergeCell ref="A51:C51"/>
    <mergeCell ref="B52:X52"/>
    <mergeCell ref="A61:C61"/>
    <mergeCell ref="B62:X62"/>
    <mergeCell ref="A64:C64"/>
    <mergeCell ref="B65:X65"/>
    <mergeCell ref="A67:C67"/>
    <mergeCell ref="B68:X68"/>
    <mergeCell ref="B48:X48"/>
    <mergeCell ref="B4:E4"/>
    <mergeCell ref="O6:P6"/>
    <mergeCell ref="B10:B13"/>
    <mergeCell ref="C44:X44"/>
    <mergeCell ref="A27:C27"/>
    <mergeCell ref="C28:X28"/>
    <mergeCell ref="A30:C30"/>
    <mergeCell ref="C31:X31"/>
    <mergeCell ref="A33:C33"/>
    <mergeCell ref="K10:K13"/>
    <mergeCell ref="L10:L13"/>
    <mergeCell ref="M10:M13"/>
    <mergeCell ref="A36:C36"/>
    <mergeCell ref="B37:X37"/>
    <mergeCell ref="A40:C40"/>
    <mergeCell ref="C41:X41"/>
    <mergeCell ref="N1:T1"/>
    <mergeCell ref="N2:T2"/>
    <mergeCell ref="H4:J4"/>
    <mergeCell ref="M4:S4"/>
    <mergeCell ref="C23:X23"/>
    <mergeCell ref="A20:X20"/>
    <mergeCell ref="A7:X7"/>
    <mergeCell ref="A9:X9"/>
    <mergeCell ref="A10:A13"/>
    <mergeCell ref="T10:T13"/>
    <mergeCell ref="U10:U13"/>
    <mergeCell ref="V10:V13"/>
    <mergeCell ref="A8:X8"/>
    <mergeCell ref="X10:X13"/>
    <mergeCell ref="C10:C13"/>
    <mergeCell ref="D10:J10"/>
    <mergeCell ref="Y10:Y13"/>
    <mergeCell ref="D11:D13"/>
    <mergeCell ref="E11:J11"/>
    <mergeCell ref="N11:N13"/>
    <mergeCell ref="O11:O13"/>
    <mergeCell ref="P11:P13"/>
    <mergeCell ref="Q11:Q13"/>
    <mergeCell ref="R11:R13"/>
    <mergeCell ref="S11:S13"/>
    <mergeCell ref="E12:E13"/>
    <mergeCell ref="F12:F13"/>
    <mergeCell ref="G12:G13"/>
    <mergeCell ref="H12:H13"/>
    <mergeCell ref="I12:J12"/>
    <mergeCell ref="N10:O10"/>
    <mergeCell ref="P10:S10"/>
    <mergeCell ref="A43:C43"/>
    <mergeCell ref="A47:C47"/>
    <mergeCell ref="W10:W13"/>
    <mergeCell ref="C15:X15"/>
    <mergeCell ref="A16:X16"/>
    <mergeCell ref="C17:X17"/>
    <mergeCell ref="A22:C22"/>
    <mergeCell ref="B34:X34"/>
    <mergeCell ref="C87:H87"/>
    <mergeCell ref="M87:P87"/>
    <mergeCell ref="C88:H88"/>
    <mergeCell ref="M88:P88"/>
    <mergeCell ref="A77:C77"/>
    <mergeCell ref="A78:C78"/>
    <mergeCell ref="A79:C79"/>
    <mergeCell ref="K80:O80"/>
    <mergeCell ref="A83:D83"/>
    <mergeCell ref="C84:H84"/>
    <mergeCell ref="M84:P84"/>
    <mergeCell ref="C86:H86"/>
    <mergeCell ref="M86:P86"/>
  </mergeCells>
  <phoneticPr fontId="1" type="noConversion"/>
  <printOptions horizontalCentered="1"/>
  <pageMargins left="0.19685039370078741" right="0.19685039370078741" top="0.51181102362204722" bottom="0.19685039370078741" header="0.55118110236220474" footer="0.11811023622047245"/>
  <pageSetup paperSize="9" scale="46" fitToHeight="30" orientation="landscape" r:id="rId1"/>
  <rowBreaks count="1" manualBreakCount="1">
    <brk id="47" max="16383" man="1"/>
  </rowBreaks>
  <colBreaks count="1" manualBreakCount="1">
    <brk id="2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</sheetPr>
  <dimension ref="A1:G40"/>
  <sheetViews>
    <sheetView view="pageBreakPreview" topLeftCell="A34" zoomScale="75" zoomScaleNormal="90" zoomScaleSheetLayoutView="75" workbookViewId="0">
      <selection activeCell="A31" sqref="A31:G33"/>
    </sheetView>
  </sheetViews>
  <sheetFormatPr defaultColWidth="21" defaultRowHeight="15.75" customHeight="1"/>
  <cols>
    <col min="1" max="1" width="6.7109375" style="1" customWidth="1"/>
    <col min="2" max="2" width="50.140625" style="2" customWidth="1"/>
    <col min="3" max="3" width="12.7109375" style="103" customWidth="1"/>
    <col min="4" max="4" width="15.42578125" style="3" customWidth="1"/>
    <col min="5" max="5" width="14.85546875" style="3" customWidth="1"/>
    <col min="6" max="6" width="21.28515625" style="3" customWidth="1"/>
    <col min="7" max="7" width="15.7109375" style="3" customWidth="1"/>
    <col min="8" max="16384" width="21" style="3"/>
  </cols>
  <sheetData>
    <row r="1" spans="1:7" ht="141.75" customHeight="1">
      <c r="C1" s="101"/>
      <c r="D1" s="102"/>
      <c r="E1" s="102"/>
      <c r="F1" s="369" t="s">
        <v>148</v>
      </c>
      <c r="G1" s="369"/>
    </row>
    <row r="2" spans="1:7" ht="45.75" customHeight="1">
      <c r="A2" s="370" t="s">
        <v>199</v>
      </c>
      <c r="B2" s="370"/>
      <c r="C2" s="370"/>
      <c r="D2" s="370"/>
      <c r="E2" s="370"/>
      <c r="F2" s="370"/>
      <c r="G2" s="370"/>
    </row>
    <row r="3" spans="1:7" ht="18.75" customHeight="1">
      <c r="A3" s="371" t="s">
        <v>24</v>
      </c>
      <c r="B3" s="371"/>
      <c r="C3" s="371"/>
      <c r="D3" s="371"/>
      <c r="E3" s="371"/>
      <c r="F3" s="371"/>
      <c r="G3" s="371"/>
    </row>
    <row r="4" spans="1:7" ht="18" customHeight="1">
      <c r="A4" s="381" t="s">
        <v>149</v>
      </c>
      <c r="B4" s="381"/>
      <c r="C4" s="381"/>
      <c r="D4" s="381"/>
      <c r="E4" s="381"/>
      <c r="F4" s="381"/>
      <c r="G4" s="381"/>
    </row>
    <row r="5" spans="1:7" s="110" customFormat="1" ht="33.75" customHeight="1">
      <c r="A5" s="372" t="s">
        <v>0</v>
      </c>
      <c r="B5" s="373" t="s">
        <v>7</v>
      </c>
      <c r="C5" s="376" t="s">
        <v>150</v>
      </c>
      <c r="D5" s="377"/>
      <c r="E5" s="377"/>
      <c r="F5" s="377"/>
      <c r="G5" s="378"/>
    </row>
    <row r="6" spans="1:7" s="110" customFormat="1" ht="15.75" customHeight="1">
      <c r="A6" s="372"/>
      <c r="B6" s="374"/>
      <c r="C6" s="373" t="s">
        <v>9</v>
      </c>
      <c r="D6" s="379" t="s">
        <v>29</v>
      </c>
      <c r="E6" s="379"/>
      <c r="F6" s="379"/>
      <c r="G6" s="379"/>
    </row>
    <row r="7" spans="1:7" s="110" customFormat="1" ht="15.75" customHeight="1">
      <c r="A7" s="372"/>
      <c r="B7" s="374"/>
      <c r="C7" s="374"/>
      <c r="D7" s="380" t="s">
        <v>10</v>
      </c>
      <c r="E7" s="380" t="s">
        <v>13</v>
      </c>
      <c r="F7" s="380" t="s">
        <v>151</v>
      </c>
      <c r="G7" s="380" t="s">
        <v>152</v>
      </c>
    </row>
    <row r="8" spans="1:7" s="110" customFormat="1" ht="104.25" customHeight="1">
      <c r="A8" s="372"/>
      <c r="B8" s="375"/>
      <c r="C8" s="375"/>
      <c r="D8" s="380"/>
      <c r="E8" s="380"/>
      <c r="F8" s="380"/>
      <c r="G8" s="380"/>
    </row>
    <row r="9" spans="1:7" s="113" customFormat="1" ht="15.75" customHeight="1">
      <c r="A9" s="87">
        <v>1</v>
      </c>
      <c r="B9" s="111">
        <v>2</v>
      </c>
      <c r="C9" s="105">
        <v>3</v>
      </c>
      <c r="D9" s="105">
        <v>4</v>
      </c>
      <c r="E9" s="105">
        <v>5</v>
      </c>
      <c r="F9" s="112">
        <v>6</v>
      </c>
      <c r="G9" s="112">
        <v>7</v>
      </c>
    </row>
    <row r="10" spans="1:7" s="110" customFormat="1" ht="15.75" customHeight="1">
      <c r="A10" s="87" t="s">
        <v>28</v>
      </c>
      <c r="B10" s="357" t="s">
        <v>30</v>
      </c>
      <c r="C10" s="357"/>
      <c r="D10" s="357"/>
      <c r="E10" s="357"/>
      <c r="F10" s="357"/>
      <c r="G10" s="357"/>
    </row>
    <row r="11" spans="1:7" s="110" customFormat="1" ht="24" customHeight="1">
      <c r="A11" s="358" t="s">
        <v>153</v>
      </c>
      <c r="B11" s="359"/>
      <c r="C11" s="359"/>
      <c r="D11" s="359"/>
      <c r="E11" s="359"/>
      <c r="F11" s="359"/>
      <c r="G11" s="360"/>
    </row>
    <row r="12" spans="1:7" s="110" customFormat="1" ht="34.5" customHeight="1">
      <c r="A12" s="104" t="s">
        <v>64</v>
      </c>
      <c r="B12" s="107" t="s">
        <v>31</v>
      </c>
      <c r="C12" s="18">
        <f>'3'!D19</f>
        <v>221.16</v>
      </c>
      <c r="D12" s="18">
        <f>C12</f>
        <v>221.16</v>
      </c>
      <c r="E12" s="84">
        <v>0</v>
      </c>
      <c r="F12" s="84">
        <v>0</v>
      </c>
      <c r="G12" s="84">
        <v>0</v>
      </c>
    </row>
    <row r="13" spans="1:7" s="110" customFormat="1" ht="38.25" customHeight="1">
      <c r="A13" s="104" t="s">
        <v>65</v>
      </c>
      <c r="B13" s="107" t="s">
        <v>32</v>
      </c>
      <c r="C13" s="18">
        <f>'3'!D24</f>
        <v>270</v>
      </c>
      <c r="D13" s="18">
        <f t="shared" ref="D13:D19" si="0">C13</f>
        <v>270</v>
      </c>
      <c r="E13" s="84">
        <v>0</v>
      </c>
      <c r="F13" s="84">
        <v>0</v>
      </c>
      <c r="G13" s="84">
        <v>0</v>
      </c>
    </row>
    <row r="14" spans="1:7" s="110" customFormat="1" ht="35.25" customHeight="1">
      <c r="A14" s="104" t="s">
        <v>66</v>
      </c>
      <c r="B14" s="108" t="s">
        <v>33</v>
      </c>
      <c r="C14" s="84">
        <f>'3'!D27</f>
        <v>0</v>
      </c>
      <c r="D14" s="96">
        <f t="shared" si="0"/>
        <v>0</v>
      </c>
      <c r="E14" s="84">
        <v>0</v>
      </c>
      <c r="F14" s="84">
        <v>0</v>
      </c>
      <c r="G14" s="84">
        <v>0</v>
      </c>
    </row>
    <row r="15" spans="1:7" s="110" customFormat="1" ht="31.5" customHeight="1">
      <c r="A15" s="104" t="s">
        <v>67</v>
      </c>
      <c r="B15" s="108" t="s">
        <v>34</v>
      </c>
      <c r="C15" s="96">
        <f>'3'!D30</f>
        <v>0</v>
      </c>
      <c r="D15" s="96">
        <f t="shared" si="0"/>
        <v>0</v>
      </c>
      <c r="E15" s="84">
        <v>0</v>
      </c>
      <c r="F15" s="84">
        <v>0</v>
      </c>
      <c r="G15" s="84">
        <v>0</v>
      </c>
    </row>
    <row r="16" spans="1:7" s="110" customFormat="1" ht="31.5" customHeight="1">
      <c r="A16" s="104" t="s">
        <v>68</v>
      </c>
      <c r="B16" s="109" t="s">
        <v>154</v>
      </c>
      <c r="C16" s="84">
        <f>'3'!D33</f>
        <v>0</v>
      </c>
      <c r="D16" s="96">
        <f t="shared" si="0"/>
        <v>0</v>
      </c>
      <c r="E16" s="84">
        <v>0</v>
      </c>
      <c r="F16" s="84">
        <v>0</v>
      </c>
      <c r="G16" s="84">
        <v>0</v>
      </c>
    </row>
    <row r="17" spans="1:7" s="110" customFormat="1" ht="51.75" customHeight="1">
      <c r="A17" s="104" t="s">
        <v>69</v>
      </c>
      <c r="B17" s="109" t="s">
        <v>36</v>
      </c>
      <c r="C17" s="84">
        <f>'3'!D37</f>
        <v>3083.33</v>
      </c>
      <c r="D17" s="18">
        <f t="shared" si="0"/>
        <v>3083.33</v>
      </c>
      <c r="E17" s="84">
        <v>0</v>
      </c>
      <c r="F17" s="84">
        <v>0</v>
      </c>
      <c r="G17" s="84">
        <v>0</v>
      </c>
    </row>
    <row r="18" spans="1:7" s="110" customFormat="1" ht="36.75" customHeight="1">
      <c r="A18" s="104" t="s">
        <v>70</v>
      </c>
      <c r="B18" s="109" t="s">
        <v>35</v>
      </c>
      <c r="C18" s="84">
        <f>'3'!D40</f>
        <v>0</v>
      </c>
      <c r="D18" s="96">
        <f t="shared" si="0"/>
        <v>0</v>
      </c>
      <c r="E18" s="84">
        <v>0</v>
      </c>
      <c r="F18" s="84">
        <v>0</v>
      </c>
      <c r="G18" s="84">
        <v>0</v>
      </c>
    </row>
    <row r="19" spans="1:7" s="110" customFormat="1">
      <c r="A19" s="104" t="s">
        <v>71</v>
      </c>
      <c r="B19" s="108" t="s">
        <v>8</v>
      </c>
      <c r="C19" s="84">
        <f>'3'!D43</f>
        <v>484.721</v>
      </c>
      <c r="D19" s="18">
        <f t="shared" si="0"/>
        <v>484.721</v>
      </c>
      <c r="E19" s="84">
        <v>0</v>
      </c>
      <c r="F19" s="84">
        <v>0</v>
      </c>
      <c r="G19" s="84">
        <v>0</v>
      </c>
    </row>
    <row r="20" spans="1:7" s="110" customFormat="1">
      <c r="A20" s="117"/>
      <c r="B20" s="120" t="s">
        <v>37</v>
      </c>
      <c r="C20" s="119">
        <f>SUM(C12:C19)</f>
        <v>4059.2109999999998</v>
      </c>
      <c r="D20" s="119">
        <f>SUM(D12:D19)</f>
        <v>4059.2109999999998</v>
      </c>
      <c r="E20" s="135">
        <f t="shared" ref="E20:G20" si="1">SUM(E12:E19)</f>
        <v>0</v>
      </c>
      <c r="F20" s="135">
        <f t="shared" si="1"/>
        <v>0</v>
      </c>
      <c r="G20" s="135">
        <f t="shared" si="1"/>
        <v>0</v>
      </c>
    </row>
    <row r="21" spans="1:7" s="110" customFormat="1">
      <c r="A21" s="87" t="s">
        <v>27</v>
      </c>
      <c r="B21" s="361" t="s">
        <v>38</v>
      </c>
      <c r="C21" s="362"/>
      <c r="D21" s="362"/>
      <c r="E21" s="362"/>
      <c r="F21" s="362"/>
      <c r="G21" s="363"/>
    </row>
    <row r="22" spans="1:7" s="110" customFormat="1">
      <c r="A22" s="364" t="s">
        <v>155</v>
      </c>
      <c r="B22" s="365"/>
      <c r="C22" s="365"/>
      <c r="D22" s="365"/>
      <c r="E22" s="365"/>
      <c r="F22" s="365"/>
      <c r="G22" s="366"/>
    </row>
    <row r="23" spans="1:7" s="110" customFormat="1" ht="30.75" customHeight="1">
      <c r="A23" s="106" t="s">
        <v>6</v>
      </c>
      <c r="B23" s="107" t="s">
        <v>39</v>
      </c>
      <c r="C23" s="96">
        <f>'3'!D48</f>
        <v>0</v>
      </c>
      <c r="D23" s="96">
        <f>C23</f>
        <v>0</v>
      </c>
      <c r="E23" s="84">
        <v>0</v>
      </c>
      <c r="F23" s="84">
        <v>0</v>
      </c>
      <c r="G23" s="84">
        <v>0</v>
      </c>
    </row>
    <row r="24" spans="1:7" s="110" customFormat="1" ht="42.75" customHeight="1">
      <c r="A24" s="106" t="s">
        <v>160</v>
      </c>
      <c r="B24" s="107" t="s">
        <v>32</v>
      </c>
      <c r="C24" s="18">
        <f>'3'!D58</f>
        <v>593</v>
      </c>
      <c r="D24" s="18">
        <f t="shared" ref="D24:D28" si="2">C24</f>
        <v>593</v>
      </c>
      <c r="E24" s="84">
        <v>0</v>
      </c>
      <c r="F24" s="84">
        <v>0</v>
      </c>
      <c r="G24" s="84">
        <v>0</v>
      </c>
    </row>
    <row r="25" spans="1:7" s="110" customFormat="1" ht="30.75" customHeight="1">
      <c r="A25" s="106" t="s">
        <v>161</v>
      </c>
      <c r="B25" s="109" t="s">
        <v>154</v>
      </c>
      <c r="C25" s="96">
        <f>'3'!D61</f>
        <v>0</v>
      </c>
      <c r="D25" s="96">
        <f t="shared" si="2"/>
        <v>0</v>
      </c>
      <c r="E25" s="84">
        <v>0</v>
      </c>
      <c r="F25" s="84">
        <v>0</v>
      </c>
      <c r="G25" s="84">
        <v>0</v>
      </c>
    </row>
    <row r="26" spans="1:7" s="110" customFormat="1" ht="53.25" customHeight="1">
      <c r="A26" s="106" t="s">
        <v>162</v>
      </c>
      <c r="B26" s="109" t="s">
        <v>36</v>
      </c>
      <c r="C26" s="96">
        <f>'3'!D61</f>
        <v>0</v>
      </c>
      <c r="D26" s="96">
        <f t="shared" si="2"/>
        <v>0</v>
      </c>
      <c r="E26" s="84">
        <v>0</v>
      </c>
      <c r="F26" s="84">
        <v>0</v>
      </c>
      <c r="G26" s="84">
        <v>0</v>
      </c>
    </row>
    <row r="27" spans="1:7" s="110" customFormat="1" ht="34.5" customHeight="1">
      <c r="A27" s="106" t="s">
        <v>163</v>
      </c>
      <c r="B27" s="97" t="s">
        <v>35</v>
      </c>
      <c r="C27" s="96">
        <f>'3'!D68</f>
        <v>0</v>
      </c>
      <c r="D27" s="96">
        <f t="shared" si="2"/>
        <v>0</v>
      </c>
      <c r="E27" s="84">
        <v>0</v>
      </c>
      <c r="F27" s="84">
        <v>0</v>
      </c>
      <c r="G27" s="84">
        <v>0</v>
      </c>
    </row>
    <row r="28" spans="1:7" s="110" customFormat="1" ht="15.75" customHeight="1">
      <c r="A28" s="106" t="s">
        <v>164</v>
      </c>
      <c r="B28" s="108" t="s">
        <v>8</v>
      </c>
      <c r="C28" s="18">
        <f>'3'!D74</f>
        <v>832.80899999999997</v>
      </c>
      <c r="D28" s="18">
        <f t="shared" si="2"/>
        <v>832.80899999999997</v>
      </c>
      <c r="E28" s="84">
        <v>0</v>
      </c>
      <c r="F28" s="84">
        <v>0</v>
      </c>
      <c r="G28" s="84">
        <v>0</v>
      </c>
    </row>
    <row r="29" spans="1:7" s="110" customFormat="1" ht="15.75" customHeight="1">
      <c r="A29" s="117"/>
      <c r="B29" s="118" t="s">
        <v>40</v>
      </c>
      <c r="C29" s="119">
        <f>SUM(C23:C28)</f>
        <v>1425.809</v>
      </c>
      <c r="D29" s="119">
        <f>SUM(D23:D28)</f>
        <v>1425.809</v>
      </c>
      <c r="E29" s="135">
        <f t="shared" ref="E29:G29" si="3">SUM(E23:E28)</f>
        <v>0</v>
      </c>
      <c r="F29" s="135">
        <f t="shared" si="3"/>
        <v>0</v>
      </c>
      <c r="G29" s="135">
        <f t="shared" si="3"/>
        <v>0</v>
      </c>
    </row>
    <row r="30" spans="1:7" s="110" customFormat="1" ht="15.75" customHeight="1">
      <c r="A30" s="114"/>
      <c r="B30" s="115" t="s">
        <v>41</v>
      </c>
      <c r="C30" s="116">
        <f>C20+C29</f>
        <v>5485.0199999999995</v>
      </c>
      <c r="D30" s="116">
        <f>D20+D29</f>
        <v>5485.0199999999995</v>
      </c>
      <c r="E30" s="174">
        <f t="shared" ref="E30:G30" si="4">E20+E29</f>
        <v>0</v>
      </c>
      <c r="F30" s="174">
        <f t="shared" si="4"/>
        <v>0</v>
      </c>
      <c r="G30" s="174">
        <f t="shared" si="4"/>
        <v>0</v>
      </c>
    </row>
    <row r="31" spans="1:7" ht="35.25" customHeight="1">
      <c r="A31" s="367" t="s">
        <v>210</v>
      </c>
      <c r="B31" s="367"/>
      <c r="C31" s="367"/>
      <c r="D31" s="367"/>
      <c r="E31" s="367"/>
      <c r="F31" s="367"/>
      <c r="G31" s="367"/>
    </row>
    <row r="32" spans="1:7" ht="15.75" hidden="1" customHeight="1">
      <c r="A32" s="368"/>
      <c r="B32" s="368"/>
      <c r="C32" s="368"/>
      <c r="D32" s="368"/>
      <c r="E32" s="368"/>
      <c r="F32" s="368"/>
      <c r="G32" s="368"/>
    </row>
    <row r="33" spans="1:7" ht="15.75" hidden="1" customHeight="1">
      <c r="A33" s="368"/>
      <c r="B33" s="368"/>
      <c r="C33" s="368"/>
      <c r="D33" s="368"/>
      <c r="E33" s="368"/>
      <c r="F33" s="368"/>
      <c r="G33" s="368"/>
    </row>
    <row r="34" spans="1:7" ht="15.75" customHeight="1">
      <c r="A34" s="5"/>
      <c r="B34" s="5"/>
      <c r="C34" s="7" t="s">
        <v>21</v>
      </c>
      <c r="D34" s="8"/>
      <c r="E34" s="354" t="s">
        <v>58</v>
      </c>
      <c r="F34" s="354"/>
      <c r="G34" s="8"/>
    </row>
    <row r="35" spans="1:7" ht="9" customHeight="1">
      <c r="A35" s="355"/>
      <c r="B35" s="355"/>
      <c r="C35" s="356"/>
      <c r="D35" s="356"/>
      <c r="E35" s="4"/>
      <c r="F35" s="4"/>
      <c r="G35" s="11"/>
    </row>
    <row r="36" spans="1:7" ht="21.75" customHeight="1">
      <c r="A36" s="352" t="s">
        <v>165</v>
      </c>
      <c r="B36" s="352"/>
      <c r="C36" s="352"/>
      <c r="D36" s="352"/>
      <c r="E36" s="352"/>
      <c r="F36" s="352"/>
      <c r="G36" s="352"/>
    </row>
    <row r="37" spans="1:7" ht="15.75" customHeight="1">
      <c r="B37" s="3"/>
      <c r="C37" s="9" t="s">
        <v>21</v>
      </c>
      <c r="D37" s="9"/>
      <c r="E37" s="354" t="s">
        <v>58</v>
      </c>
      <c r="F37" s="354"/>
      <c r="G37" s="4"/>
    </row>
    <row r="38" spans="1:7" ht="13.5" customHeight="1">
      <c r="C38" s="4"/>
      <c r="D38" s="4"/>
      <c r="E38" s="4"/>
      <c r="F38" s="4"/>
      <c r="G38" s="4"/>
    </row>
    <row r="39" spans="1:7" ht="22.5" customHeight="1">
      <c r="A39" s="352" t="s">
        <v>178</v>
      </c>
      <c r="B39" s="352"/>
      <c r="C39" s="352"/>
      <c r="D39" s="352"/>
      <c r="E39" s="352"/>
      <c r="F39" s="352"/>
      <c r="G39" s="352"/>
    </row>
    <row r="40" spans="1:7" ht="15.75" customHeight="1">
      <c r="A40" s="353" t="s">
        <v>42</v>
      </c>
      <c r="B40" s="353"/>
      <c r="C40" s="10" t="s">
        <v>21</v>
      </c>
      <c r="D40" s="10"/>
      <c r="E40" s="354" t="s">
        <v>58</v>
      </c>
      <c r="F40" s="354"/>
      <c r="G40" s="4"/>
    </row>
  </sheetData>
  <mergeCells count="26">
    <mergeCell ref="F1:G1"/>
    <mergeCell ref="A2:G2"/>
    <mergeCell ref="A3:G3"/>
    <mergeCell ref="A5:A8"/>
    <mergeCell ref="B5:B8"/>
    <mergeCell ref="C5:G5"/>
    <mergeCell ref="C6:C8"/>
    <mergeCell ref="D6:G6"/>
    <mergeCell ref="D7:D8"/>
    <mergeCell ref="E7:E8"/>
    <mergeCell ref="F7:F8"/>
    <mergeCell ref="G7:G8"/>
    <mergeCell ref="A4:G4"/>
    <mergeCell ref="B10:G10"/>
    <mergeCell ref="A11:G11"/>
    <mergeCell ref="B21:G21"/>
    <mergeCell ref="A22:G22"/>
    <mergeCell ref="A31:G33"/>
    <mergeCell ref="A39:G39"/>
    <mergeCell ref="A40:B40"/>
    <mergeCell ref="E40:F40"/>
    <mergeCell ref="E34:F34"/>
    <mergeCell ref="A35:B35"/>
    <mergeCell ref="C35:D35"/>
    <mergeCell ref="A36:G36"/>
    <mergeCell ref="E37:F37"/>
  </mergeCells>
  <printOptions horizontalCentered="1"/>
  <pageMargins left="0.39370078740157483" right="0.19685039370078741" top="0.15748031496062992" bottom="0" header="0.19685039370078741" footer="0.19685039370078741"/>
  <pageSetup paperSize="9" scale="71"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H25:J30"/>
  <sheetViews>
    <sheetView topLeftCell="A7" workbookViewId="0">
      <selection activeCell="D22" sqref="D22"/>
    </sheetView>
  </sheetViews>
  <sheetFormatPr defaultRowHeight="12.75"/>
  <sheetData>
    <row r="25" spans="8:10">
      <c r="H25" s="382"/>
      <c r="I25" s="382"/>
      <c r="J25" s="382"/>
    </row>
    <row r="26" spans="8:10">
      <c r="H26" s="382">
        <f>(1000*14*4836500/(102*3600*0.57*0.95)-1000*14*4836500/(102*3600*0.83*0.95))*2.8838*1.2</f>
        <v>369147.33158549893</v>
      </c>
      <c r="I26" s="382">
        <f>H26/1000</f>
        <v>369.14733158549893</v>
      </c>
      <c r="J26" s="382"/>
    </row>
    <row r="27" spans="8:10">
      <c r="H27" s="382">
        <f>H26/2.8838</f>
        <v>128007.25833466223</v>
      </c>
      <c r="I27" s="382"/>
      <c r="J27" s="382"/>
    </row>
    <row r="28" spans="8:10">
      <c r="H28" s="382">
        <f>H27/1000</f>
        <v>128.00725833466223</v>
      </c>
      <c r="I28" s="382"/>
      <c r="J28" s="382"/>
    </row>
    <row r="29" spans="8:10">
      <c r="H29" s="382"/>
      <c r="I29" s="382"/>
      <c r="J29" s="382"/>
    </row>
    <row r="30" spans="8:10">
      <c r="H30" s="382"/>
      <c r="I30" s="382"/>
      <c r="J30" s="38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3</vt:lpstr>
      <vt:lpstr>4</vt:lpstr>
      <vt:lpstr>5</vt:lpstr>
      <vt:lpstr>Лист1</vt:lpstr>
      <vt:lpstr>'3'!Заголовки_для_печати</vt:lpstr>
      <vt:lpstr>'3'!Область_печати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admin</cp:lastModifiedBy>
  <cp:lastPrinted>2020-09-10T09:23:10Z</cp:lastPrinted>
  <dcterms:created xsi:type="dcterms:W3CDTF">2011-09-13T12:33:42Z</dcterms:created>
  <dcterms:modified xsi:type="dcterms:W3CDTF">2020-09-10T09:23:50Z</dcterms:modified>
</cp:coreProperties>
</file>