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C4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+трансп. И розпод газа
</t>
        </r>
      </text>
    </comment>
    <comment ref="C4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пп.1.3.2+1.4.2+2.2 из пл-факта потарифнім затратам</t>
        </r>
      </text>
    </comment>
    <comment ref="C36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только нак</t>
        </r>
      </text>
    </comment>
    <comment ref="D4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пп.1.3.2+1.4.2+2.2 из пл-факта потарифнім затратам</t>
        </r>
      </text>
    </comment>
  </commentList>
</comments>
</file>

<file path=xl/sharedStrings.xml><?xml version="1.0" encoding="utf-8"?>
<sst xmlns="http://schemas.openxmlformats.org/spreadsheetml/2006/main" count="104" uniqueCount="50">
  <si>
    <t>%</t>
  </si>
  <si>
    <t>факт</t>
  </si>
  <si>
    <t>грн.</t>
  </si>
  <si>
    <t>тыс.грн.</t>
  </si>
  <si>
    <t xml:space="preserve">        -»- по бюджетам</t>
  </si>
  <si>
    <t>чел.</t>
  </si>
  <si>
    <t>господарської діяльності КП «Лисичанськтепломережа»</t>
  </si>
  <si>
    <t>Найменування</t>
  </si>
  <si>
    <t>Од.вим.</t>
  </si>
  <si>
    <t>Відпущено теплоенергії всім споживачам</t>
  </si>
  <si>
    <r>
      <t>в тому числі</t>
    </r>
    <r>
      <rPr>
        <sz val="11"/>
        <rFont val="Times New Roman"/>
        <family val="1"/>
      </rPr>
      <t>:    населення</t>
    </r>
  </si>
  <si>
    <t xml:space="preserve">                    бюджети</t>
  </si>
  <si>
    <t>тис.Гкал</t>
  </si>
  <si>
    <t>тис.грн.</t>
  </si>
  <si>
    <t xml:space="preserve">                    інші</t>
  </si>
  <si>
    <t>Діючий тариф на 1 Гкал без ПДВ</t>
  </si>
  <si>
    <t xml:space="preserve"> - базовий по підприємству</t>
  </si>
  <si>
    <t xml:space="preserve"> - населення</t>
  </si>
  <si>
    <t xml:space="preserve"> - бюджети</t>
  </si>
  <si>
    <t xml:space="preserve"> - інші</t>
  </si>
  <si>
    <t>в т.ч. Населення</t>
  </si>
  <si>
    <t xml:space="preserve">         бюджети</t>
  </si>
  <si>
    <t xml:space="preserve">         інші</t>
  </si>
  <si>
    <t>Крім того: тар.різниця по населенню</t>
  </si>
  <si>
    <t>Дохід нарахований без ПДВ</t>
  </si>
  <si>
    <t>Дохід отриманий без ПДВ</t>
  </si>
  <si>
    <t>Собівартість теплоенергії</t>
  </si>
  <si>
    <t>в тому числі по статтям:</t>
  </si>
  <si>
    <t>покупне тепло</t>
  </si>
  <si>
    <t>покупна вода</t>
  </si>
  <si>
    <t>інші материальні витрати</t>
  </si>
  <si>
    <t>Амортизація</t>
  </si>
  <si>
    <t>інші витрати</t>
  </si>
  <si>
    <t>Собівартість 1 Гкал теплоен</t>
  </si>
  <si>
    <t>Прибуток(+), збиток(-)</t>
  </si>
  <si>
    <t>Середньоспискова чисельність</t>
  </si>
  <si>
    <t>Середньомісячна зарплата</t>
  </si>
  <si>
    <t>Оплата праці робітників з ЄСВ</t>
  </si>
  <si>
    <t>план річний</t>
  </si>
  <si>
    <t>паливо</t>
  </si>
  <si>
    <t>електроенергія</t>
  </si>
  <si>
    <t>Заст.директора                                                                                     Сібірцева О.А.</t>
  </si>
  <si>
    <t>ВИКОНАННЯ ПЛАНУ</t>
  </si>
  <si>
    <t>Оплата праці робітників</t>
  </si>
  <si>
    <t xml:space="preserve"> ЄСВ</t>
  </si>
  <si>
    <t xml:space="preserve">Крім того: тар.різниця </t>
  </si>
  <si>
    <t xml:space="preserve">        -»- фінансова допомога</t>
  </si>
  <si>
    <t>Директор КП «Лисичанськтепломережа»                                                  О.М.Голуб</t>
  </si>
  <si>
    <t>за   9 міс  2021р.</t>
  </si>
  <si>
    <t>9 міс. 2021р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</si>
</sst>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0.0"/>
    <numFmt numFmtId="181" formatCode="0.000"/>
  </numFmts>
  <fonts count="47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80" fontId="4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80" fontId="6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4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181" fontId="4" fillId="0" borderId="12" xfId="0" applyNumberFormat="1" applyFont="1" applyBorder="1" applyAlignment="1">
      <alignment/>
    </xf>
    <xf numFmtId="181" fontId="4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D17" sqref="D17"/>
    </sheetView>
  </sheetViews>
  <sheetFormatPr defaultColWidth="11.625" defaultRowHeight="13.5" customHeight="1"/>
  <cols>
    <col min="1" max="1" width="31.625" style="0" customWidth="1"/>
    <col min="2" max="3" width="11.625" style="0" customWidth="1"/>
    <col min="4" max="4" width="12.25390625" style="0" customWidth="1"/>
  </cols>
  <sheetData>
    <row r="1" spans="1:5" ht="18" customHeight="1">
      <c r="A1" s="25" t="s">
        <v>42</v>
      </c>
      <c r="B1" s="25"/>
      <c r="C1" s="25"/>
      <c r="D1" s="25"/>
      <c r="E1" s="25"/>
    </row>
    <row r="2" spans="1:5" ht="18" customHeight="1">
      <c r="A2" s="25" t="s">
        <v>6</v>
      </c>
      <c r="B2" s="25"/>
      <c r="C2" s="25"/>
      <c r="D2" s="25"/>
      <c r="E2" s="25"/>
    </row>
    <row r="3" spans="1:5" ht="19.5" customHeight="1">
      <c r="A3" s="25" t="s">
        <v>48</v>
      </c>
      <c r="B3" s="25"/>
      <c r="C3" s="25"/>
      <c r="D3" s="25"/>
      <c r="E3" s="25"/>
    </row>
    <row r="4" ht="7.5" customHeight="1"/>
    <row r="5" spans="1:5" ht="14.25" customHeight="1">
      <c r="A5" s="1" t="s">
        <v>7</v>
      </c>
      <c r="B5" s="1" t="s">
        <v>8</v>
      </c>
      <c r="C5" s="26" t="s">
        <v>49</v>
      </c>
      <c r="D5" s="26"/>
      <c r="E5" s="2" t="s">
        <v>0</v>
      </c>
    </row>
    <row r="6" spans="1:5" ht="13.5" customHeight="1">
      <c r="A6" s="3"/>
      <c r="B6" s="3"/>
      <c r="C6" s="4" t="s">
        <v>38</v>
      </c>
      <c r="D6" s="4" t="s">
        <v>1</v>
      </c>
      <c r="E6" s="3"/>
    </row>
    <row r="7" spans="1:7" ht="14.25" customHeight="1" hidden="1">
      <c r="A7" s="5"/>
      <c r="B7" s="6"/>
      <c r="C7" s="5"/>
      <c r="D7" s="5"/>
      <c r="E7" s="7"/>
      <c r="F7" s="8"/>
      <c r="G7" s="8"/>
    </row>
    <row r="8" spans="1:7" ht="15.75" customHeight="1" hidden="1">
      <c r="A8" s="9"/>
      <c r="B8" s="6"/>
      <c r="C8" s="5"/>
      <c r="D8" s="5"/>
      <c r="E8" s="7"/>
      <c r="F8" s="8"/>
      <c r="G8" s="8"/>
    </row>
    <row r="9" spans="1:7" ht="27.75" customHeight="1">
      <c r="A9" s="10" t="s">
        <v>9</v>
      </c>
      <c r="B9" s="6" t="s">
        <v>12</v>
      </c>
      <c r="C9" s="5">
        <v>131.458</v>
      </c>
      <c r="D9" s="5">
        <v>61.3</v>
      </c>
      <c r="E9" s="7">
        <f>D9/C9*100</f>
        <v>46.630863089351735</v>
      </c>
      <c r="F9" s="8"/>
      <c r="G9" s="8"/>
    </row>
    <row r="10" spans="1:7" ht="14.25" customHeight="1">
      <c r="A10" s="11" t="s">
        <v>10</v>
      </c>
      <c r="B10" s="6" t="s">
        <v>12</v>
      </c>
      <c r="C10" s="23">
        <v>88.6284</v>
      </c>
      <c r="D10" s="5">
        <v>47.9</v>
      </c>
      <c r="E10" s="7">
        <f>D10/C10*100</f>
        <v>54.04588145560565</v>
      </c>
      <c r="F10" s="8"/>
      <c r="G10" s="8"/>
    </row>
    <row r="11" spans="1:7" ht="14.25" customHeight="1">
      <c r="A11" s="9" t="s">
        <v>11</v>
      </c>
      <c r="B11" s="6" t="s">
        <v>12</v>
      </c>
      <c r="C11" s="24">
        <v>40.12819</v>
      </c>
      <c r="D11" s="5">
        <f>11.4+1.2</f>
        <v>12.6</v>
      </c>
      <c r="E11" s="7">
        <f>D11/C11*100</f>
        <v>31.39937285982747</v>
      </c>
      <c r="F11" s="8"/>
      <c r="G11" s="8"/>
    </row>
    <row r="12" spans="1:7" ht="14.25" customHeight="1" hidden="1">
      <c r="A12" s="9"/>
      <c r="B12" s="6" t="s">
        <v>12</v>
      </c>
      <c r="C12" s="23"/>
      <c r="D12" s="5"/>
      <c r="E12" s="7" t="e">
        <f>D12/C12*100</f>
        <v>#DIV/0!</v>
      </c>
      <c r="F12" s="8"/>
      <c r="G12" s="8"/>
    </row>
    <row r="13" spans="1:7" ht="14.25" customHeight="1">
      <c r="A13" s="9" t="s">
        <v>14</v>
      </c>
      <c r="B13" s="6" t="s">
        <v>12</v>
      </c>
      <c r="C13" s="23">
        <v>2.60955</v>
      </c>
      <c r="D13" s="5">
        <v>0.8</v>
      </c>
      <c r="E13" s="7">
        <f>D13/C13*100</f>
        <v>30.656626621448147</v>
      </c>
      <c r="F13" s="8"/>
      <c r="G13" s="8">
        <f>88628.4+40128.19+2609.55</f>
        <v>131366.13999999998</v>
      </c>
    </row>
    <row r="14" spans="1:7" ht="15">
      <c r="A14" s="9"/>
      <c r="B14" s="6"/>
      <c r="C14" s="5"/>
      <c r="D14" s="5"/>
      <c r="E14" s="7"/>
      <c r="F14" s="8"/>
      <c r="G14" s="8"/>
    </row>
    <row r="15" spans="1:7" ht="14.25" customHeight="1">
      <c r="A15" s="5" t="s">
        <v>15</v>
      </c>
      <c r="B15" s="6"/>
      <c r="C15" s="5"/>
      <c r="D15" s="5"/>
      <c r="E15" s="7"/>
      <c r="F15" s="8"/>
      <c r="G15" s="8"/>
    </row>
    <row r="16" spans="1:7" ht="15.75" customHeight="1">
      <c r="A16" s="9" t="s">
        <v>16</v>
      </c>
      <c r="B16" s="6" t="s">
        <v>2</v>
      </c>
      <c r="C16" s="12">
        <v>1582.35</v>
      </c>
      <c r="D16" s="12">
        <f>D34/D9</f>
        <v>2520.329526916803</v>
      </c>
      <c r="E16" s="7">
        <f>D16/C16*100</f>
        <v>159.27762675241274</v>
      </c>
      <c r="F16" s="8"/>
      <c r="G16" s="8"/>
    </row>
    <row r="17" spans="1:7" ht="15.75" customHeight="1">
      <c r="A17" s="9" t="s">
        <v>17</v>
      </c>
      <c r="B17" s="6" t="s">
        <v>2</v>
      </c>
      <c r="C17" s="13">
        <f>1898.82/1.2</f>
        <v>1582.35</v>
      </c>
      <c r="D17" s="13">
        <v>1926.39</v>
      </c>
      <c r="E17" s="7"/>
      <c r="F17" s="8"/>
      <c r="G17" s="8"/>
    </row>
    <row r="18" spans="1:7" ht="15.75" customHeight="1">
      <c r="A18" s="9" t="s">
        <v>18</v>
      </c>
      <c r="B18" s="6" t="s">
        <v>2</v>
      </c>
      <c r="C18" s="13">
        <v>1582.35</v>
      </c>
      <c r="D18" s="13">
        <v>1875.49</v>
      </c>
      <c r="E18" s="7"/>
      <c r="F18" s="8"/>
      <c r="G18" s="8"/>
    </row>
    <row r="19" spans="1:7" ht="15.75" customHeight="1">
      <c r="A19" s="9" t="s">
        <v>19</v>
      </c>
      <c r="B19" s="6" t="s">
        <v>2</v>
      </c>
      <c r="C19" s="13">
        <v>1582.59</v>
      </c>
      <c r="D19" s="13">
        <v>1924.12</v>
      </c>
      <c r="E19" s="7"/>
      <c r="F19" s="8"/>
      <c r="G19" s="8"/>
    </row>
    <row r="20" spans="1:7" ht="23.25" customHeight="1">
      <c r="A20" s="5" t="s">
        <v>24</v>
      </c>
      <c r="B20" s="6" t="s">
        <v>13</v>
      </c>
      <c r="C20" s="7">
        <f>161261.25+73082.82+4750.02</f>
        <v>239094.09</v>
      </c>
      <c r="D20" s="5">
        <v>96888.8</v>
      </c>
      <c r="E20" s="7">
        <f>D20/C20*100</f>
        <v>40.52329357032623</v>
      </c>
      <c r="F20" s="8"/>
      <c r="G20" s="8"/>
    </row>
    <row r="21" spans="1:7" ht="15.75" customHeight="1">
      <c r="A21" s="9" t="s">
        <v>20</v>
      </c>
      <c r="B21" s="6" t="s">
        <v>13</v>
      </c>
      <c r="C21" s="7"/>
      <c r="D21" s="5">
        <v>75164.1</v>
      </c>
      <c r="E21" s="7"/>
      <c r="F21" s="8"/>
      <c r="G21" s="8"/>
    </row>
    <row r="22" spans="1:7" ht="15.75" customHeight="1">
      <c r="A22" s="9" t="s">
        <v>21</v>
      </c>
      <c r="B22" s="6" t="s">
        <v>13</v>
      </c>
      <c r="C22" s="7"/>
      <c r="D22" s="5">
        <f>3195.4+17239.7</f>
        <v>20435.100000000002</v>
      </c>
      <c r="E22" s="7"/>
      <c r="F22" s="8"/>
      <c r="G22" s="8"/>
    </row>
    <row r="23" spans="1:7" ht="15.75" customHeight="1" hidden="1">
      <c r="A23" s="9"/>
      <c r="B23" s="6" t="s">
        <v>13</v>
      </c>
      <c r="C23" s="5"/>
      <c r="D23" s="5"/>
      <c r="E23" s="7"/>
      <c r="F23" s="8"/>
      <c r="G23" s="8"/>
    </row>
    <row r="24" spans="1:7" ht="15.75" customHeight="1">
      <c r="A24" s="9" t="s">
        <v>22</v>
      </c>
      <c r="B24" s="6" t="s">
        <v>13</v>
      </c>
      <c r="C24" s="7"/>
      <c r="D24" s="5">
        <v>1289.6</v>
      </c>
      <c r="E24" s="7"/>
      <c r="F24" s="8"/>
      <c r="G24" s="8"/>
    </row>
    <row r="25" spans="1:7" ht="15.75" customHeight="1">
      <c r="A25" s="14" t="s">
        <v>23</v>
      </c>
      <c r="B25" s="6" t="s">
        <v>13</v>
      </c>
      <c r="C25" s="5">
        <v>0</v>
      </c>
      <c r="D25" s="5">
        <v>0</v>
      </c>
      <c r="E25" s="7"/>
      <c r="F25" s="8"/>
      <c r="G25" s="8"/>
    </row>
    <row r="26" spans="1:7" ht="15.75" customHeight="1">
      <c r="A26" s="9" t="s">
        <v>4</v>
      </c>
      <c r="B26" s="6" t="s">
        <v>13</v>
      </c>
      <c r="C26" s="5">
        <v>0</v>
      </c>
      <c r="D26" s="5">
        <v>0</v>
      </c>
      <c r="E26" s="7"/>
      <c r="F26" s="8"/>
      <c r="G26" s="8"/>
    </row>
    <row r="27" spans="1:7" ht="21" customHeight="1">
      <c r="A27" s="5" t="s">
        <v>25</v>
      </c>
      <c r="B27" s="6" t="s">
        <v>13</v>
      </c>
      <c r="C27" s="7">
        <f>C20</f>
        <v>239094.09</v>
      </c>
      <c r="D27" s="5">
        <v>89154.2</v>
      </c>
      <c r="E27" s="7">
        <f>D27/C27*100</f>
        <v>37.28833280655327</v>
      </c>
      <c r="F27" s="8"/>
      <c r="G27" s="8"/>
    </row>
    <row r="28" spans="1:7" ht="15.75" customHeight="1">
      <c r="A28" s="9" t="s">
        <v>20</v>
      </c>
      <c r="B28" s="6" t="s">
        <v>13</v>
      </c>
      <c r="C28" s="7"/>
      <c r="D28" s="5">
        <v>67564</v>
      </c>
      <c r="E28" s="7"/>
      <c r="F28" s="8"/>
      <c r="G28" s="8"/>
    </row>
    <row r="29" spans="1:7" ht="15.75" customHeight="1">
      <c r="A29" s="9" t="s">
        <v>21</v>
      </c>
      <c r="B29" s="6" t="s">
        <v>13</v>
      </c>
      <c r="C29" s="7"/>
      <c r="D29" s="5">
        <f>1529.4+18805.8</f>
        <v>20335.2</v>
      </c>
      <c r="E29" s="7"/>
      <c r="F29" s="8"/>
      <c r="G29" s="8"/>
    </row>
    <row r="30" spans="1:7" ht="15.75" customHeight="1" hidden="1">
      <c r="A30" s="9"/>
      <c r="B30" s="6" t="s">
        <v>13</v>
      </c>
      <c r="C30" s="7"/>
      <c r="D30" s="5"/>
      <c r="E30" s="7"/>
      <c r="F30" s="8"/>
      <c r="G30" s="8"/>
    </row>
    <row r="31" spans="1:7" ht="15.75" customHeight="1">
      <c r="A31" s="9" t="s">
        <v>22</v>
      </c>
      <c r="B31" s="6" t="s">
        <v>13</v>
      </c>
      <c r="C31" s="7"/>
      <c r="D31" s="5">
        <v>1255</v>
      </c>
      <c r="E31" s="7"/>
      <c r="F31" s="8"/>
      <c r="G31" s="8"/>
    </row>
    <row r="32" spans="1:8" ht="15.75" customHeight="1">
      <c r="A32" s="14" t="s">
        <v>45</v>
      </c>
      <c r="B32" s="6" t="s">
        <v>13</v>
      </c>
      <c r="C32" s="5">
        <v>0</v>
      </c>
      <c r="D32" s="5">
        <v>0</v>
      </c>
      <c r="E32" s="7"/>
      <c r="F32" s="8"/>
      <c r="G32" s="8"/>
      <c r="H32" s="18"/>
    </row>
    <row r="33" spans="1:7" ht="15.75" customHeight="1">
      <c r="A33" s="9" t="s">
        <v>46</v>
      </c>
      <c r="B33" s="6" t="s">
        <v>13</v>
      </c>
      <c r="C33" s="5">
        <v>0</v>
      </c>
      <c r="D33" s="5">
        <v>5769.7</v>
      </c>
      <c r="E33" s="7"/>
      <c r="F33" s="8"/>
      <c r="G33" s="8"/>
    </row>
    <row r="34" spans="1:7" ht="25.5" customHeight="1">
      <c r="A34" s="5" t="s">
        <v>26</v>
      </c>
      <c r="B34" s="6" t="s">
        <v>13</v>
      </c>
      <c r="C34" s="7">
        <f>157776.27+71503.44+4647.37</f>
        <v>233927.08</v>
      </c>
      <c r="D34" s="5">
        <v>154496.2</v>
      </c>
      <c r="E34" s="7">
        <f>D34/C34*100</f>
        <v>66.04459817136178</v>
      </c>
      <c r="F34" s="8"/>
      <c r="G34" s="22"/>
    </row>
    <row r="35" spans="1:7" ht="15.75" customHeight="1">
      <c r="A35" s="11" t="s">
        <v>27</v>
      </c>
      <c r="B35" s="6" t="s">
        <v>13</v>
      </c>
      <c r="C35" s="5"/>
      <c r="D35" s="5"/>
      <c r="E35" s="7"/>
      <c r="F35" s="8"/>
      <c r="G35" s="22"/>
    </row>
    <row r="36" spans="1:7" ht="14.25" customHeight="1">
      <c r="A36" s="9" t="s">
        <v>39</v>
      </c>
      <c r="B36" s="6" t="s">
        <v>13</v>
      </c>
      <c r="C36" s="5">
        <f>68609.02+31095.76+2019.11</f>
        <v>101723.89</v>
      </c>
      <c r="D36" s="5">
        <v>80803.8</v>
      </c>
      <c r="E36" s="7">
        <f>D36/C36*100</f>
        <v>79.4344376724091</v>
      </c>
      <c r="F36" s="8"/>
      <c r="G36" s="8"/>
    </row>
    <row r="37" spans="1:7" ht="14.25" customHeight="1">
      <c r="A37" s="9" t="s">
        <v>40</v>
      </c>
      <c r="B37" s="6" t="s">
        <v>13</v>
      </c>
      <c r="C37" s="5">
        <f>14083.81+6382.33+415.19</f>
        <v>20881.329999999998</v>
      </c>
      <c r="D37" s="5">
        <v>15202.2</v>
      </c>
      <c r="E37" s="7">
        <f>D37/C37*100</f>
        <v>72.80283391910383</v>
      </c>
      <c r="F37" s="8"/>
      <c r="G37" s="8"/>
    </row>
    <row r="38" spans="1:7" ht="14.25" customHeight="1">
      <c r="A38" s="9" t="s">
        <v>28</v>
      </c>
      <c r="B38" s="6" t="s">
        <v>13</v>
      </c>
      <c r="C38" s="5">
        <v>0</v>
      </c>
      <c r="D38" s="5">
        <v>0</v>
      </c>
      <c r="E38" s="7"/>
      <c r="F38" s="8"/>
      <c r="G38" s="8"/>
    </row>
    <row r="39" spans="1:7" ht="14.25" customHeight="1">
      <c r="A39" s="9" t="s">
        <v>29</v>
      </c>
      <c r="B39" s="6" t="s">
        <v>13</v>
      </c>
      <c r="C39" s="5">
        <f>1186.98+537.9+34.98</f>
        <v>1759.8600000000001</v>
      </c>
      <c r="D39" s="5">
        <v>1259.2</v>
      </c>
      <c r="E39" s="7">
        <f aca="true" t="shared" si="0" ref="E39:E46">D39/C39*100</f>
        <v>71.55114611389543</v>
      </c>
      <c r="F39" s="8"/>
      <c r="G39" s="8"/>
    </row>
    <row r="40" spans="1:7" ht="14.25" customHeight="1">
      <c r="A40" s="9" t="s">
        <v>30</v>
      </c>
      <c r="B40" s="6" t="s">
        <v>13</v>
      </c>
      <c r="C40" s="5">
        <f>587.96+266.44+17.33</f>
        <v>871.7300000000001</v>
      </c>
      <c r="D40" s="5">
        <v>23025.2</v>
      </c>
      <c r="E40" s="7">
        <f t="shared" si="0"/>
        <v>2641.322427815952</v>
      </c>
      <c r="F40" s="8"/>
      <c r="G40" s="8"/>
    </row>
    <row r="41" spans="1:7" ht="14.25" customHeight="1">
      <c r="A41" s="9" t="s">
        <v>43</v>
      </c>
      <c r="B41" s="6" t="s">
        <v>13</v>
      </c>
      <c r="C41" s="7">
        <f>20899.93+9471.13+616.03+631.13+286.01+18.61+4324.36+1959.66+127.48</f>
        <v>38334.340000000004</v>
      </c>
      <c r="D41" s="5">
        <v>21879.5</v>
      </c>
      <c r="E41" s="7">
        <f t="shared" si="0"/>
        <v>57.075457670589856</v>
      </c>
      <c r="F41" s="8"/>
      <c r="G41" s="8"/>
    </row>
    <row r="42" spans="1:7" ht="14.25" customHeight="1" hidden="1">
      <c r="A42" s="9"/>
      <c r="B42" s="6"/>
      <c r="C42" s="7"/>
      <c r="D42" s="5"/>
      <c r="E42" s="7"/>
      <c r="F42" s="8"/>
      <c r="G42" s="8"/>
    </row>
    <row r="43" spans="1:7" ht="14.25" customHeight="1">
      <c r="A43" s="9" t="s">
        <v>44</v>
      </c>
      <c r="B43" s="6" t="s">
        <v>13</v>
      </c>
      <c r="C43" s="7">
        <f>4597.98+2083.63+135.51+138.85+62.92+4.09+951.36+431.13+28.05</f>
        <v>8433.519999999999</v>
      </c>
      <c r="D43" s="5">
        <v>4782</v>
      </c>
      <c r="E43" s="7">
        <f t="shared" si="0"/>
        <v>56.70230224153142</v>
      </c>
      <c r="F43" s="8"/>
      <c r="G43" s="8"/>
    </row>
    <row r="44" spans="1:7" ht="14.25" customHeight="1">
      <c r="A44" s="9" t="s">
        <v>31</v>
      </c>
      <c r="B44" s="6" t="s">
        <v>13</v>
      </c>
      <c r="C44" s="12">
        <f>3944.37+1787.56+116.17</f>
        <v>5848.1</v>
      </c>
      <c r="D44" s="5">
        <v>5023.4</v>
      </c>
      <c r="E44" s="7">
        <f t="shared" si="0"/>
        <v>85.89798396060257</v>
      </c>
      <c r="F44" s="8"/>
      <c r="G44" s="8"/>
    </row>
    <row r="45" spans="1:7" ht="14.25" customHeight="1">
      <c r="A45" s="9" t="s">
        <v>32</v>
      </c>
      <c r="B45" s="6" t="s">
        <v>13</v>
      </c>
      <c r="C45" s="12">
        <f>C34-C36-C37-C39-C40-C41-C43-C44</f>
        <v>56074.31</v>
      </c>
      <c r="D45" s="12">
        <f>D34-D36-D37-D39-D40-D41-D43-D44</f>
        <v>2520.900000000018</v>
      </c>
      <c r="E45" s="7">
        <f t="shared" si="0"/>
        <v>4.495641587029815</v>
      </c>
      <c r="F45" s="8"/>
      <c r="G45" s="8"/>
    </row>
    <row r="46" spans="1:8" ht="25.5" customHeight="1">
      <c r="A46" s="5" t="s">
        <v>33</v>
      </c>
      <c r="B46" s="6" t="s">
        <v>2</v>
      </c>
      <c r="C46" s="12">
        <f>C34/C$9</f>
        <v>1779.4815074016035</v>
      </c>
      <c r="D46" s="12">
        <f>D34/D$9</f>
        <v>2520.329526916803</v>
      </c>
      <c r="E46" s="7">
        <f t="shared" si="0"/>
        <v>141.63280238843194</v>
      </c>
      <c r="F46" s="8"/>
      <c r="G46" s="15"/>
      <c r="H46" s="16"/>
    </row>
    <row r="47" spans="1:7" ht="14.25" customHeight="1">
      <c r="A47" s="11" t="s">
        <v>27</v>
      </c>
      <c r="B47" s="6"/>
      <c r="C47" s="12"/>
      <c r="D47" s="12"/>
      <c r="E47" s="7"/>
      <c r="F47" s="8"/>
      <c r="G47" s="8"/>
    </row>
    <row r="48" spans="1:8" ht="15.75" customHeight="1">
      <c r="A48" s="9" t="s">
        <v>39</v>
      </c>
      <c r="B48" s="6" t="s">
        <v>2</v>
      </c>
      <c r="C48" s="12">
        <f aca="true" t="shared" si="1" ref="C48:C53">C36/C$9</f>
        <v>773.8128527742701</v>
      </c>
      <c r="D48" s="12">
        <f aca="true" t="shared" si="2" ref="D48:D53">D36/D$9</f>
        <v>1318.1696574225123</v>
      </c>
      <c r="E48" s="7">
        <f>D48/C48*100</f>
        <v>170.3473459631249</v>
      </c>
      <c r="F48" s="8"/>
      <c r="G48" s="17"/>
      <c r="H48" s="18"/>
    </row>
    <row r="49" spans="1:8" ht="15.75" customHeight="1">
      <c r="A49" s="9" t="s">
        <v>40</v>
      </c>
      <c r="B49" s="6" t="s">
        <v>2</v>
      </c>
      <c r="C49" s="12">
        <f t="shared" si="1"/>
        <v>158.84411751281777</v>
      </c>
      <c r="D49" s="12">
        <f t="shared" si="2"/>
        <v>247.9967373572594</v>
      </c>
      <c r="E49" s="7">
        <f>D49/C49*100</f>
        <v>156.12585548674633</v>
      </c>
      <c r="F49" s="8"/>
      <c r="G49" s="17"/>
      <c r="H49" s="18"/>
    </row>
    <row r="50" spans="1:8" ht="15.75" customHeight="1">
      <c r="A50" s="9" t="s">
        <v>28</v>
      </c>
      <c r="B50" s="6" t="s">
        <v>2</v>
      </c>
      <c r="C50" s="12">
        <f t="shared" si="1"/>
        <v>0</v>
      </c>
      <c r="D50" s="12">
        <f t="shared" si="2"/>
        <v>0</v>
      </c>
      <c r="E50" s="7"/>
      <c r="F50" s="8"/>
      <c r="G50" s="17"/>
      <c r="H50" s="18"/>
    </row>
    <row r="51" spans="1:8" ht="15.75" customHeight="1">
      <c r="A51" s="9" t="s">
        <v>29</v>
      </c>
      <c r="B51" s="6" t="s">
        <v>2</v>
      </c>
      <c r="C51" s="12">
        <f t="shared" si="1"/>
        <v>13.387241552434999</v>
      </c>
      <c r="D51" s="12">
        <f t="shared" si="2"/>
        <v>20.541598694942905</v>
      </c>
      <c r="E51" s="7">
        <f aca="true" t="shared" si="3" ref="E51:E56">D51/C51*100</f>
        <v>153.44160792561934</v>
      </c>
      <c r="F51" s="8"/>
      <c r="G51" s="17"/>
      <c r="H51" s="18"/>
    </row>
    <row r="52" spans="1:8" ht="15.75" customHeight="1">
      <c r="A52" s="9" t="s">
        <v>30</v>
      </c>
      <c r="B52" s="6" t="s">
        <v>2</v>
      </c>
      <c r="C52" s="12">
        <f t="shared" si="1"/>
        <v>6.6312434389691015</v>
      </c>
      <c r="D52" s="12">
        <f t="shared" si="2"/>
        <v>375.6150081566069</v>
      </c>
      <c r="E52" s="7">
        <f t="shared" si="3"/>
        <v>5664.322409719894</v>
      </c>
      <c r="F52" s="8"/>
      <c r="G52" s="17"/>
      <c r="H52" s="18"/>
    </row>
    <row r="53" spans="1:8" ht="15.75" customHeight="1">
      <c r="A53" s="9" t="s">
        <v>37</v>
      </c>
      <c r="B53" s="6" t="s">
        <v>2</v>
      </c>
      <c r="C53" s="12">
        <f t="shared" si="1"/>
        <v>291.6090310213148</v>
      </c>
      <c r="D53" s="12">
        <f t="shared" si="2"/>
        <v>356.92495921696576</v>
      </c>
      <c r="E53" s="7">
        <f t="shared" si="3"/>
        <v>122.39845863720069</v>
      </c>
      <c r="F53" s="8"/>
      <c r="G53" s="17"/>
      <c r="H53" s="18"/>
    </row>
    <row r="54" spans="1:8" ht="15.75" customHeight="1">
      <c r="A54" s="9" t="s">
        <v>44</v>
      </c>
      <c r="B54" s="6" t="s">
        <v>2</v>
      </c>
      <c r="C54" s="12">
        <f aca="true" t="shared" si="4" ref="C54:D56">C43/C$9</f>
        <v>64.15372210135556</v>
      </c>
      <c r="D54" s="12">
        <f t="shared" si="4"/>
        <v>78.00978792822187</v>
      </c>
      <c r="E54" s="7">
        <f t="shared" si="3"/>
        <v>121.59822590648024</v>
      </c>
      <c r="F54" s="8"/>
      <c r="G54" s="17"/>
      <c r="H54" s="18"/>
    </row>
    <row r="55" spans="1:8" ht="15.75" customHeight="1">
      <c r="A55" s="9" t="s">
        <v>31</v>
      </c>
      <c r="B55" s="6" t="s">
        <v>2</v>
      </c>
      <c r="C55" s="12">
        <f t="shared" si="4"/>
        <v>44.486451946629344</v>
      </c>
      <c r="D55" s="12">
        <f t="shared" si="4"/>
        <v>81.94779771615008</v>
      </c>
      <c r="E55" s="7">
        <f t="shared" si="3"/>
        <v>184.2084367943376</v>
      </c>
      <c r="F55" s="8"/>
      <c r="G55" s="17"/>
      <c r="H55" s="18"/>
    </row>
    <row r="56" spans="1:8" ht="15.75" customHeight="1">
      <c r="A56" s="9" t="s">
        <v>32</v>
      </c>
      <c r="B56" s="6" t="s">
        <v>2</v>
      </c>
      <c r="C56" s="12">
        <f t="shared" si="4"/>
        <v>426.55684705381185</v>
      </c>
      <c r="D56" s="12">
        <f t="shared" si="4"/>
        <v>41.12398042414385</v>
      </c>
      <c r="E56" s="7">
        <f t="shared" si="3"/>
        <v>9.640914384139728</v>
      </c>
      <c r="F56" s="8"/>
      <c r="G56" s="17"/>
      <c r="H56" s="18"/>
    </row>
    <row r="57" spans="1:7" ht="32.25" customHeight="1">
      <c r="A57" s="5" t="s">
        <v>34</v>
      </c>
      <c r="B57" s="6" t="s">
        <v>3</v>
      </c>
      <c r="C57" s="7">
        <f>C27-C34</f>
        <v>5167.010000000009</v>
      </c>
      <c r="D57" s="5">
        <f>D20-D34+D33</f>
        <v>-51837.70000000001</v>
      </c>
      <c r="E57" s="7"/>
      <c r="F57" s="8"/>
      <c r="G57" s="8"/>
    </row>
    <row r="58" spans="1:7" ht="18" customHeight="1">
      <c r="A58" s="9"/>
      <c r="B58" s="6"/>
      <c r="C58" s="5"/>
      <c r="D58" s="5"/>
      <c r="E58" s="7"/>
      <c r="F58" s="8"/>
      <c r="G58" s="8"/>
    </row>
    <row r="59" spans="1:7" ht="15.75" customHeight="1">
      <c r="A59" s="9" t="s">
        <v>35</v>
      </c>
      <c r="B59" s="6" t="s">
        <v>5</v>
      </c>
      <c r="C59" s="5">
        <v>311</v>
      </c>
      <c r="D59" s="5">
        <v>267</v>
      </c>
      <c r="E59" s="7">
        <f>D59/C59*100</f>
        <v>85.85209003215434</v>
      </c>
      <c r="F59" s="8"/>
      <c r="G59" s="8"/>
    </row>
    <row r="60" spans="1:7" ht="15.75" customHeight="1">
      <c r="A60" s="9" t="s">
        <v>36</v>
      </c>
      <c r="B60" s="6" t="s">
        <v>2</v>
      </c>
      <c r="C60" s="19">
        <f>C41/12/C59*1000</f>
        <v>10271.795284030011</v>
      </c>
      <c r="D60" s="19">
        <f>D41/9/D59*1000</f>
        <v>9105.076987099459</v>
      </c>
      <c r="E60" s="7">
        <f>D60/C60*100</f>
        <v>88.64153475931809</v>
      </c>
      <c r="F60" s="8"/>
      <c r="G60" s="8"/>
    </row>
    <row r="61" spans="1:7" ht="14.25" customHeight="1">
      <c r="A61" s="8"/>
      <c r="B61" s="20"/>
      <c r="C61" s="8"/>
      <c r="D61" s="8"/>
      <c r="E61" s="8"/>
      <c r="F61" s="8"/>
      <c r="G61" s="8"/>
    </row>
    <row r="62" spans="1:7" ht="34.5" customHeight="1">
      <c r="A62" s="21" t="s">
        <v>47</v>
      </c>
      <c r="B62" s="20"/>
      <c r="C62" s="8"/>
      <c r="D62" s="8"/>
      <c r="E62" s="8"/>
      <c r="F62" s="8"/>
      <c r="G62" s="8"/>
    </row>
    <row r="63" spans="1:7" ht="36" customHeight="1">
      <c r="A63" s="21" t="s">
        <v>41</v>
      </c>
      <c r="B63" s="20"/>
      <c r="C63" s="8"/>
      <c r="D63" s="8"/>
      <c r="E63" s="8"/>
      <c r="F63" s="8"/>
      <c r="G63" s="8"/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</sheetData>
  <sheetProtection selectLockedCells="1" selectUnlockedCells="1"/>
  <mergeCells count="4">
    <mergeCell ref="A1:E1"/>
    <mergeCell ref="A2:E2"/>
    <mergeCell ref="A3:E3"/>
    <mergeCell ref="C5:D5"/>
  </mergeCells>
  <printOptions/>
  <pageMargins left="0.7874015748031497" right="0.7874015748031497" top="0.1968503937007874" bottom="0.2755905511811024" header="0.5118110236220472" footer="0.5118110236220472"/>
  <pageSetup fitToHeight="1" fitToWidth="1" horizontalDpi="300" verticalDpi="3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</cp:lastModifiedBy>
  <cp:lastPrinted>2021-07-22T12:32:36Z</cp:lastPrinted>
  <dcterms:created xsi:type="dcterms:W3CDTF">2017-02-20T11:10:06Z</dcterms:created>
  <dcterms:modified xsi:type="dcterms:W3CDTF">2021-10-26T05:24:25Z</dcterms:modified>
  <cp:category/>
  <cp:version/>
  <cp:contentType/>
  <cp:contentStatus/>
</cp:coreProperties>
</file>