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1" activeTab="1"/>
  </bookViews>
  <sheets>
    <sheet name="викон.дог." sheetId="1" r:id="rId1"/>
    <sheet name="общий анализ" sheetId="2" r:id="rId2"/>
  </sheets>
  <definedNames/>
  <calcPr fullCalcOnLoad="1"/>
</workbook>
</file>

<file path=xl/sharedStrings.xml><?xml version="1.0" encoding="utf-8"?>
<sst xmlns="http://schemas.openxmlformats.org/spreadsheetml/2006/main" count="283" uniqueCount="190">
  <si>
    <t>4 квартал</t>
  </si>
  <si>
    <t>Соцстрах</t>
  </si>
  <si>
    <t>Директор</t>
  </si>
  <si>
    <t>АНАЛІЗ</t>
  </si>
  <si>
    <t>про виконання фінансового плана</t>
  </si>
  <si>
    <t>по КП "Лисичанська ритуальна служба"</t>
  </si>
  <si>
    <t>№</t>
  </si>
  <si>
    <t>Наименование</t>
  </si>
  <si>
    <t>Ед.</t>
  </si>
  <si>
    <t>План</t>
  </si>
  <si>
    <t>Факт</t>
  </si>
  <si>
    <t>п/п</t>
  </si>
  <si>
    <t>изм.</t>
  </si>
  <si>
    <t>за 9 міс.</t>
  </si>
  <si>
    <t>Доходи без ПДВ, в т.ч.</t>
  </si>
  <si>
    <t>від реаліз.предметів рит.належності</t>
  </si>
  <si>
    <t>тис. грн.</t>
  </si>
  <si>
    <t>від реалізації ритуальних послуг</t>
  </si>
  <si>
    <r>
      <t xml:space="preserve">захоронення безрідних громадян </t>
    </r>
    <r>
      <rPr>
        <sz val="8"/>
        <rFont val="Arial"/>
        <family val="2"/>
      </rPr>
      <t>(місцевий бюджет)</t>
    </r>
  </si>
  <si>
    <t>утримання міських кладовищ</t>
  </si>
  <si>
    <t>доставка із Луганського обл.медцентру померлих до СМЕ</t>
  </si>
  <si>
    <t>захоронення операційних відходів</t>
  </si>
  <si>
    <t>інші</t>
  </si>
  <si>
    <t>громадські роботи</t>
  </si>
  <si>
    <t>Ітого</t>
  </si>
  <si>
    <t>Витрати без ПДВ</t>
  </si>
  <si>
    <t>Заробітная плата</t>
  </si>
  <si>
    <t>Матеріали, канцтовари</t>
  </si>
  <si>
    <t>ПММ</t>
  </si>
  <si>
    <t>Вивіз сміття з кладовищ</t>
  </si>
  <si>
    <t>Прибуток/збиток</t>
  </si>
  <si>
    <t>Рентабельность</t>
  </si>
  <si>
    <t>%</t>
  </si>
  <si>
    <t>С.І.Пацай</t>
  </si>
  <si>
    <t>Гол. Бухгалтер</t>
  </si>
  <si>
    <t xml:space="preserve">    Н.К.Зав'ялова</t>
  </si>
  <si>
    <t>№19 05.10.21</t>
  </si>
  <si>
    <t>3 кв.</t>
  </si>
  <si>
    <t>№7 02.11.21</t>
  </si>
  <si>
    <t>№8 06.12.21</t>
  </si>
  <si>
    <t>№9 20.12.21</t>
  </si>
  <si>
    <t>4 кв.</t>
  </si>
  <si>
    <t>рік</t>
  </si>
  <si>
    <t>№20 11.11.21</t>
  </si>
  <si>
    <t>землевпорядні</t>
  </si>
  <si>
    <t>№21 04.11.21</t>
  </si>
  <si>
    <t>№22 18.11.21</t>
  </si>
  <si>
    <t>№23 24.11.21</t>
  </si>
  <si>
    <t>№24 03.12.21</t>
  </si>
  <si>
    <t>№25 09.12.21</t>
  </si>
  <si>
    <t>№26 13.12.21</t>
  </si>
  <si>
    <t>№27 13.12.21</t>
  </si>
  <si>
    <t>№28 13.12.21</t>
  </si>
  <si>
    <t>№29 13.12.21</t>
  </si>
  <si>
    <t>№30 14.12.21</t>
  </si>
  <si>
    <t>№31 20.12.21</t>
  </si>
  <si>
    <t>за  2021 р.</t>
  </si>
  <si>
    <t>за 2021р.</t>
  </si>
  <si>
    <r>
      <t xml:space="preserve">захоронення безрідних громадян </t>
    </r>
    <r>
      <rPr>
        <sz val="8"/>
        <rFont val="Arial"/>
        <family val="2"/>
      </rPr>
      <t>(обласний бюджет) туб.</t>
    </r>
  </si>
  <si>
    <t>№ акта</t>
  </si>
  <si>
    <t>человек</t>
  </si>
  <si>
    <t>сумма</t>
  </si>
  <si>
    <t>кладбища</t>
  </si>
  <si>
    <t xml:space="preserve">обществ </t>
  </si>
  <si>
    <t>тубдиср</t>
  </si>
  <si>
    <t>Лис.багатопрофільна</t>
  </si>
  <si>
    <t>обл.клінічна лікарня</t>
  </si>
  <si>
    <t>обласне</t>
  </si>
  <si>
    <t>обл.кожно</t>
  </si>
  <si>
    <t>тубдиспансер</t>
  </si>
  <si>
    <t>по безродним</t>
  </si>
  <si>
    <t>безродные</t>
  </si>
  <si>
    <t>работы</t>
  </si>
  <si>
    <t>пансер</t>
  </si>
  <si>
    <t>лікарня</t>
  </si>
  <si>
    <t>биоотходы</t>
  </si>
  <si>
    <t>ортопеды</t>
  </si>
  <si>
    <t>нефрология</t>
  </si>
  <si>
    <t>СМЕ</t>
  </si>
  <si>
    <t>венорологічний</t>
  </si>
  <si>
    <t>захоронение</t>
  </si>
  <si>
    <t>ц з</t>
  </si>
  <si>
    <t>УЖКХ</t>
  </si>
  <si>
    <t>доставка</t>
  </si>
  <si>
    <t>захорон</t>
  </si>
  <si>
    <t>ПДВ</t>
  </si>
  <si>
    <t>без ПДВ</t>
  </si>
  <si>
    <t>сума</t>
  </si>
  <si>
    <t>диспансер</t>
  </si>
  <si>
    <t>план</t>
  </si>
  <si>
    <t>№1 23.03.21</t>
  </si>
  <si>
    <t>№2 09.04.21</t>
  </si>
  <si>
    <t>1 кв.</t>
  </si>
  <si>
    <t>№3 13.05.21</t>
  </si>
  <si>
    <t>№4 01.07.21</t>
  </si>
  <si>
    <t>2 кв</t>
  </si>
  <si>
    <t>1 півріччя</t>
  </si>
  <si>
    <t>№5 04.08.21</t>
  </si>
  <si>
    <t>№6 18.08.21</t>
  </si>
  <si>
    <t>залишок по дог. 348,99 закрито доп угод.</t>
  </si>
  <si>
    <t>№1 01.02.21</t>
  </si>
  <si>
    <t>сторожа</t>
  </si>
  <si>
    <t>№2 22.02.21</t>
  </si>
  <si>
    <t>№3 23.03.21</t>
  </si>
  <si>
    <t>топограф</t>
  </si>
  <si>
    <t>№4 23.03.21</t>
  </si>
  <si>
    <t>№5 23.03.21</t>
  </si>
  <si>
    <t>№6 21.04.21</t>
  </si>
  <si>
    <t>№7 22.04.21</t>
  </si>
  <si>
    <t>№8 12.05.21</t>
  </si>
  <si>
    <t>№9 12.05.21</t>
  </si>
  <si>
    <t>№10 12.05.21</t>
  </si>
  <si>
    <t>№11 25.05.21</t>
  </si>
  <si>
    <t>№12 25.05.21</t>
  </si>
  <si>
    <t>№13 22.06.21</t>
  </si>
  <si>
    <t>№14 22.06.21</t>
  </si>
  <si>
    <t>транспорт</t>
  </si>
  <si>
    <t>№15 09.07.21</t>
  </si>
  <si>
    <t>№16 13.07.21</t>
  </si>
  <si>
    <t>№17 23.07.21</t>
  </si>
  <si>
    <t>№17 05.08.21</t>
  </si>
  <si>
    <t>сміття</t>
  </si>
  <si>
    <t>дог.№198 від 06.09.21 67771,68 грн.</t>
  </si>
  <si>
    <t>дог.№5 від 11.02.21 49529,45 грн.</t>
  </si>
  <si>
    <t>№18 06.09.21</t>
  </si>
  <si>
    <t>факт</t>
  </si>
  <si>
    <t>землевпор.</t>
  </si>
  <si>
    <t>гром</t>
  </si>
  <si>
    <t>залишок стор+приб+сміття+трансп</t>
  </si>
  <si>
    <t>план по безрідним 119234,00</t>
  </si>
  <si>
    <t>283048,51/4 міс.</t>
  </si>
  <si>
    <t>9 міс.</t>
  </si>
  <si>
    <t>№6 24.09.21</t>
  </si>
  <si>
    <t>№1 12.03.21</t>
  </si>
  <si>
    <t>№2 12.03.21</t>
  </si>
  <si>
    <t>№3 30.03.21</t>
  </si>
  <si>
    <t>№4 07.04.21</t>
  </si>
  <si>
    <t>№5 22.04.21</t>
  </si>
  <si>
    <t>№6 30.04.21</t>
  </si>
  <si>
    <t>№7 24.05.21</t>
  </si>
  <si>
    <t>№8 25.05.21</t>
  </si>
  <si>
    <t>№9 25.05.21</t>
  </si>
  <si>
    <t>№10 29.06.21</t>
  </si>
  <si>
    <t>№11 29.06.21</t>
  </si>
  <si>
    <t>№12 29.06.21</t>
  </si>
  <si>
    <t>№13 29.06.21</t>
  </si>
  <si>
    <t>№14 14.07.21</t>
  </si>
  <si>
    <t>№15 28.07.21</t>
  </si>
  <si>
    <t>№16 06.09.21</t>
  </si>
  <si>
    <t>№17 08.09.21</t>
  </si>
  <si>
    <t>№19 19.09.21</t>
  </si>
  <si>
    <t>№1 30.03.21</t>
  </si>
  <si>
    <t>№1 01.04.21</t>
  </si>
  <si>
    <t>№2 26.04.21</t>
  </si>
  <si>
    <t>№3 26.08.21</t>
  </si>
  <si>
    <t>№1 09.02.21</t>
  </si>
  <si>
    <t>№2 17.02.21</t>
  </si>
  <si>
    <t>№3 01.04.21</t>
  </si>
  <si>
    <t>№4 08.04.21</t>
  </si>
  <si>
    <t>№5 01.07.21</t>
  </si>
  <si>
    <t>№6 07.07.21</t>
  </si>
  <si>
    <t>№7 09.07.21</t>
  </si>
  <si>
    <t>№8 28.07.21</t>
  </si>
  <si>
    <t>ТОВ МЕДІКАЛ</t>
  </si>
  <si>
    <t>СІТІ</t>
  </si>
  <si>
    <t>біовідходи</t>
  </si>
  <si>
    <t>№1 29.03.21</t>
  </si>
  <si>
    <t>№18 11.10.21</t>
  </si>
  <si>
    <t>№20 11.10.21</t>
  </si>
  <si>
    <t>№21 12.11.21</t>
  </si>
  <si>
    <t>№22 17.11.21</t>
  </si>
  <si>
    <t>№23 26.11.21</t>
  </si>
  <si>
    <t>№24 30.11.21</t>
  </si>
  <si>
    <t>№25 02.12.21</t>
  </si>
  <si>
    <t>№26 08.12.21</t>
  </si>
  <si>
    <t>№27 15.12.21</t>
  </si>
  <si>
    <t>№28 22.12.21</t>
  </si>
  <si>
    <t>за 4 квартал</t>
  </si>
  <si>
    <t>№2 02.12.21</t>
  </si>
  <si>
    <t xml:space="preserve">№4 18.10.21 </t>
  </si>
  <si>
    <t>№5 05.10.21</t>
  </si>
  <si>
    <t>№9 16.08.21</t>
  </si>
  <si>
    <t>№10 26.11.21</t>
  </si>
  <si>
    <t>№12 01.12.21</t>
  </si>
  <si>
    <t>№11 03.12.21</t>
  </si>
  <si>
    <t>№13 03.12.21</t>
  </si>
  <si>
    <t>№14 07.12.21</t>
  </si>
  <si>
    <t>№15 14.12.21</t>
  </si>
  <si>
    <t>№16 20.12.21</t>
  </si>
  <si>
    <t>№17 10.12.21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</si>
</sst>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&quot;грн.&quot;;[Red]\-#,##0.00\ &quot;грн.&quot;"/>
    <numFmt numFmtId="181" formatCode="_(&quot;$&quot;* #,##0.00_);_(&quot;$&quot;* \(#,##0.00\);_(&quot;$&quot;* &quot;-&quot;??_);_(@_)"/>
    <numFmt numFmtId="182" formatCode="#,##0\ &quot;грн.&quot;;[Red]\-#,##0\ &quot;грн.&quot;"/>
    <numFmt numFmtId="183" formatCode="#,##0\ &quot;грн.&quot;"/>
    <numFmt numFmtId="184" formatCode="#,##0.00_ ;[Red]\-#,##0.00\ "/>
    <numFmt numFmtId="185" formatCode="#,##0.00\ &quot;грн.&quot;"/>
    <numFmt numFmtId="186" formatCode="#,##0.00\ [$грн.-422]"/>
    <numFmt numFmtId="187" formatCode="#,##0.00&quot;р.&quot;"/>
    <numFmt numFmtId="188" formatCode="0.0"/>
  </numFmts>
  <fonts count="53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9"/>
      <color indexed="8"/>
      <name val="Arial"/>
      <family val="2"/>
    </font>
    <font>
      <sz val="9"/>
      <color indexed="53"/>
      <name val="Arial"/>
      <family val="2"/>
    </font>
    <font>
      <sz val="8"/>
      <name val="Arial Cyr"/>
      <family val="0"/>
    </font>
    <font>
      <b/>
      <sz val="8"/>
      <color indexed="8"/>
      <name val="Arial"/>
      <family val="2"/>
    </font>
    <font>
      <sz val="8"/>
      <color indexed="56"/>
      <name val="Arial"/>
      <family val="2"/>
    </font>
    <font>
      <b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28" xfId="0" applyBorder="1" applyAlignment="1">
      <alignment/>
    </xf>
    <xf numFmtId="0" fontId="1" fillId="0" borderId="18" xfId="0" applyFont="1" applyBorder="1" applyAlignment="1">
      <alignment/>
    </xf>
    <xf numFmtId="2" fontId="0" fillId="0" borderId="18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35" xfId="0" applyFont="1" applyBorder="1" applyAlignment="1">
      <alignment/>
    </xf>
    <xf numFmtId="2" fontId="4" fillId="0" borderId="36" xfId="0" applyNumberFormat="1" applyFont="1" applyFill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3" fillId="0" borderId="37" xfId="0" applyNumberFormat="1" applyFont="1" applyBorder="1" applyAlignment="1">
      <alignment/>
    </xf>
    <xf numFmtId="2" fontId="4" fillId="0" borderId="20" xfId="0" applyNumberFormat="1" applyFont="1" applyFill="1" applyBorder="1" applyAlignment="1">
      <alignment/>
    </xf>
    <xf numFmtId="2" fontId="1" fillId="0" borderId="18" xfId="0" applyNumberFormat="1" applyFont="1" applyBorder="1" applyAlignment="1">
      <alignment/>
    </xf>
    <xf numFmtId="2" fontId="6" fillId="0" borderId="28" xfId="0" applyNumberFormat="1" applyFont="1" applyBorder="1" applyAlignment="1">
      <alignment/>
    </xf>
    <xf numFmtId="2" fontId="4" fillId="0" borderId="37" xfId="0" applyNumberFormat="1" applyFont="1" applyBorder="1" applyAlignment="1">
      <alignment/>
    </xf>
    <xf numFmtId="0" fontId="7" fillId="0" borderId="0" xfId="0" applyFont="1" applyAlignment="1">
      <alignment/>
    </xf>
    <xf numFmtId="2" fontId="6" fillId="0" borderId="2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6" fillId="0" borderId="18" xfId="0" applyNumberFormat="1" applyFont="1" applyBorder="1" applyAlignment="1">
      <alignment/>
    </xf>
    <xf numFmtId="0" fontId="3" fillId="0" borderId="0" xfId="0" applyFont="1" applyAlignment="1">
      <alignment/>
    </xf>
    <xf numFmtId="2" fontId="7" fillId="0" borderId="18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2" fontId="9" fillId="0" borderId="18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37" xfId="0" applyFont="1" applyBorder="1" applyAlignment="1">
      <alignment/>
    </xf>
    <xf numFmtId="0" fontId="0" fillId="0" borderId="29" xfId="0" applyBorder="1" applyAlignment="1">
      <alignment/>
    </xf>
    <xf numFmtId="2" fontId="5" fillId="0" borderId="18" xfId="0" applyNumberFormat="1" applyFont="1" applyBorder="1" applyAlignment="1">
      <alignment/>
    </xf>
    <xf numFmtId="180" fontId="3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7" fillId="0" borderId="37" xfId="0" applyFont="1" applyBorder="1" applyAlignment="1">
      <alignment/>
    </xf>
    <xf numFmtId="2" fontId="5" fillId="0" borderId="28" xfId="0" applyNumberFormat="1" applyFont="1" applyBorder="1" applyAlignment="1">
      <alignment/>
    </xf>
    <xf numFmtId="2" fontId="6" fillId="0" borderId="2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2" fontId="3" fillId="0" borderId="28" xfId="0" applyNumberFormat="1" applyFont="1" applyFill="1" applyBorder="1" applyAlignment="1">
      <alignment/>
    </xf>
    <xf numFmtId="2" fontId="3" fillId="32" borderId="37" xfId="0" applyNumberFormat="1" applyFont="1" applyFill="1" applyBorder="1" applyAlignment="1">
      <alignment/>
    </xf>
    <xf numFmtId="2" fontId="0" fillId="0" borderId="20" xfId="0" applyNumberFormat="1" applyBorder="1" applyAlignment="1">
      <alignment/>
    </xf>
    <xf numFmtId="0" fontId="3" fillId="0" borderId="18" xfId="0" applyFont="1" applyFill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37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11" fillId="0" borderId="18" xfId="0" applyNumberFormat="1" applyFont="1" applyBorder="1" applyAlignment="1">
      <alignment/>
    </xf>
    <xf numFmtId="0" fontId="0" fillId="0" borderId="37" xfId="0" applyBorder="1" applyAlignment="1">
      <alignment/>
    </xf>
    <xf numFmtId="0" fontId="3" fillId="0" borderId="37" xfId="0" applyFont="1" applyBorder="1" applyAlignment="1">
      <alignment/>
    </xf>
    <xf numFmtId="0" fontId="3" fillId="0" borderId="29" xfId="0" applyFont="1" applyBorder="1" applyAlignment="1">
      <alignment/>
    </xf>
    <xf numFmtId="178" fontId="0" fillId="0" borderId="18" xfId="42" applyFont="1" applyBorder="1" applyAlignment="1">
      <alignment/>
    </xf>
    <xf numFmtId="0" fontId="3" fillId="0" borderId="25" xfId="0" applyFont="1" applyBorder="1" applyAlignment="1">
      <alignment/>
    </xf>
    <xf numFmtId="0" fontId="0" fillId="0" borderId="34" xfId="0" applyBorder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" fillId="0" borderId="18" xfId="0" applyNumberFormat="1" applyFont="1" applyBorder="1" applyAlignment="1">
      <alignment/>
    </xf>
    <xf numFmtId="184" fontId="3" fillId="0" borderId="0" xfId="0" applyNumberFormat="1" applyFont="1" applyAlignment="1">
      <alignment/>
    </xf>
    <xf numFmtId="186" fontId="3" fillId="0" borderId="18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180" fontId="13" fillId="0" borderId="18" xfId="0" applyNumberFormat="1" applyFont="1" applyBorder="1" applyAlignment="1">
      <alignment/>
    </xf>
    <xf numFmtId="2" fontId="0" fillId="0" borderId="21" xfId="0" applyNumberFormat="1" applyFill="1" applyBorder="1" applyAlignment="1">
      <alignment/>
    </xf>
    <xf numFmtId="2" fontId="10" fillId="0" borderId="28" xfId="0" applyNumberFormat="1" applyFont="1" applyBorder="1" applyAlignment="1">
      <alignment/>
    </xf>
    <xf numFmtId="0" fontId="7" fillId="0" borderId="18" xfId="0" applyFont="1" applyBorder="1" applyAlignment="1">
      <alignment/>
    </xf>
    <xf numFmtId="2" fontId="14" fillId="0" borderId="18" xfId="0" applyNumberFormat="1" applyFont="1" applyBorder="1" applyAlignment="1">
      <alignment/>
    </xf>
    <xf numFmtId="2" fontId="14" fillId="0" borderId="37" xfId="0" applyNumberFormat="1" applyFont="1" applyBorder="1" applyAlignment="1">
      <alignment/>
    </xf>
    <xf numFmtId="2" fontId="14" fillId="0" borderId="29" xfId="0" applyNumberFormat="1" applyFont="1" applyBorder="1" applyAlignment="1">
      <alignment/>
    </xf>
    <xf numFmtId="2" fontId="14" fillId="0" borderId="38" xfId="0" applyNumberFormat="1" applyFont="1" applyBorder="1" applyAlignment="1">
      <alignment/>
    </xf>
    <xf numFmtId="2" fontId="14" fillId="0" borderId="3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6" xfId="0" applyFont="1" applyBorder="1" applyAlignment="1">
      <alignment/>
    </xf>
    <xf numFmtId="2" fontId="14" fillId="0" borderId="28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4" fillId="0" borderId="28" xfId="0" applyNumberFormat="1" applyFont="1" applyBorder="1" applyAlignment="1">
      <alignment/>
    </xf>
    <xf numFmtId="0" fontId="14" fillId="0" borderId="28" xfId="0" applyFont="1" applyBorder="1" applyAlignment="1">
      <alignment/>
    </xf>
    <xf numFmtId="2" fontId="15" fillId="0" borderId="28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2" fontId="14" fillId="0" borderId="37" xfId="0" applyNumberFormat="1" applyFont="1" applyFill="1" applyBorder="1" applyAlignment="1">
      <alignment/>
    </xf>
    <xf numFmtId="2" fontId="14" fillId="0" borderId="18" xfId="0" applyNumberFormat="1" applyFont="1" applyFill="1" applyBorder="1" applyAlignment="1">
      <alignment/>
    </xf>
    <xf numFmtId="2" fontId="14" fillId="0" borderId="29" xfId="0" applyNumberFormat="1" applyFont="1" applyFill="1" applyBorder="1" applyAlignment="1">
      <alignment/>
    </xf>
    <xf numFmtId="2" fontId="14" fillId="0" borderId="28" xfId="0" applyNumberFormat="1" applyFont="1" applyFill="1" applyBorder="1" applyAlignment="1">
      <alignment/>
    </xf>
    <xf numFmtId="0" fontId="14" fillId="0" borderId="18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29" xfId="0" applyFont="1" applyBorder="1" applyAlignment="1">
      <alignment/>
    </xf>
    <xf numFmtId="2" fontId="14" fillId="0" borderId="32" xfId="0" applyNumberFormat="1" applyFont="1" applyBorder="1" applyAlignment="1">
      <alignment/>
    </xf>
    <xf numFmtId="2" fontId="14" fillId="0" borderId="4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14" fillId="0" borderId="25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2" fontId="14" fillId="0" borderId="26" xfId="0" applyNumberFormat="1" applyFont="1" applyBorder="1" applyAlignment="1">
      <alignment/>
    </xf>
    <xf numFmtId="183" fontId="2" fillId="0" borderId="18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188" fontId="0" fillId="0" borderId="18" xfId="0" applyNumberFormat="1" applyBorder="1" applyAlignment="1">
      <alignment horizontal="center"/>
    </xf>
    <xf numFmtId="188" fontId="1" fillId="0" borderId="18" xfId="0" applyNumberFormat="1" applyFont="1" applyBorder="1" applyAlignment="1">
      <alignment horizontal="center"/>
    </xf>
    <xf numFmtId="188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2" fontId="3" fillId="0" borderId="29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16" fillId="0" borderId="18" xfId="0" applyNumberFormat="1" applyFont="1" applyBorder="1" applyAlignment="1">
      <alignment/>
    </xf>
    <xf numFmtId="0" fontId="3" fillId="0" borderId="40" xfId="0" applyFont="1" applyBorder="1" applyAlignment="1">
      <alignment/>
    </xf>
    <xf numFmtId="2" fontId="17" fillId="0" borderId="18" xfId="0" applyNumberFormat="1" applyFont="1" applyBorder="1" applyAlignment="1">
      <alignment/>
    </xf>
    <xf numFmtId="2" fontId="15" fillId="0" borderId="18" xfId="0" applyNumberFormat="1" applyFont="1" applyBorder="1" applyAlignment="1">
      <alignment/>
    </xf>
    <xf numFmtId="2" fontId="17" fillId="0" borderId="28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2" fontId="6" fillId="0" borderId="18" xfId="0" applyNumberFormat="1" applyFont="1" applyFill="1" applyBorder="1" applyAlignment="1">
      <alignment/>
    </xf>
    <xf numFmtId="2" fontId="0" fillId="0" borderId="29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T1">
      <selection activeCell="Z68" sqref="Z68"/>
    </sheetView>
  </sheetViews>
  <sheetFormatPr defaultColWidth="9.00390625" defaultRowHeight="12.75"/>
  <cols>
    <col min="2" max="2" width="10.00390625" style="0" customWidth="1"/>
    <col min="3" max="3" width="7.75390625" style="0" customWidth="1"/>
    <col min="5" max="5" width="11.375" style="0" customWidth="1"/>
    <col min="6" max="6" width="10.625" style="0" bestFit="1" customWidth="1"/>
    <col min="7" max="7" width="9.625" style="0" bestFit="1" customWidth="1"/>
    <col min="11" max="11" width="10.75390625" style="0" customWidth="1"/>
    <col min="13" max="13" width="10.125" style="0" customWidth="1"/>
    <col min="15" max="15" width="9.875" style="0" customWidth="1"/>
    <col min="17" max="17" width="5.375" style="0" customWidth="1"/>
    <col min="19" max="19" width="10.00390625" style="0" customWidth="1"/>
    <col min="21" max="21" width="5.125" style="0" customWidth="1"/>
    <col min="22" max="22" width="8.00390625" style="0" customWidth="1"/>
    <col min="23" max="23" width="10.25390625" style="0" customWidth="1"/>
    <col min="24" max="24" width="11.00390625" style="0" bestFit="1" customWidth="1"/>
    <col min="27" max="27" width="11.25390625" style="0" customWidth="1"/>
    <col min="29" max="29" width="7.125" style="0" customWidth="1"/>
    <col min="30" max="30" width="8.00390625" style="0" customWidth="1"/>
  </cols>
  <sheetData>
    <row r="1" spans="2:36" ht="12.75">
      <c r="B1" t="s">
        <v>59</v>
      </c>
      <c r="C1" s="1" t="s">
        <v>60</v>
      </c>
      <c r="D1" s="2" t="s">
        <v>61</v>
      </c>
      <c r="E1" t="s">
        <v>59</v>
      </c>
      <c r="F1" s="3" t="s">
        <v>62</v>
      </c>
      <c r="G1" s="4"/>
      <c r="H1" s="5"/>
      <c r="I1" s="6" t="s">
        <v>63</v>
      </c>
      <c r="J1" s="7" t="s">
        <v>63</v>
      </c>
      <c r="K1" s="8" t="s">
        <v>59</v>
      </c>
      <c r="L1" s="9" t="s">
        <v>64</v>
      </c>
      <c r="M1" s="10" t="s">
        <v>59</v>
      </c>
      <c r="N1" s="9" t="s">
        <v>64</v>
      </c>
      <c r="O1" s="8" t="s">
        <v>59</v>
      </c>
      <c r="P1" s="11" t="s">
        <v>65</v>
      </c>
      <c r="Q1" s="12"/>
      <c r="R1" s="12"/>
      <c r="S1" s="13" t="s">
        <v>59</v>
      </c>
      <c r="T1" s="11" t="s">
        <v>163</v>
      </c>
      <c r="U1" s="127"/>
      <c r="V1" s="127"/>
      <c r="W1" s="13" t="s">
        <v>59</v>
      </c>
      <c r="X1" s="9" t="s">
        <v>66</v>
      </c>
      <c r="Y1" s="13"/>
      <c r="Z1" s="11"/>
      <c r="AA1" s="12" t="s">
        <v>59</v>
      </c>
      <c r="AB1" s="9" t="s">
        <v>66</v>
      </c>
      <c r="AC1" s="12"/>
      <c r="AD1" s="12"/>
      <c r="AE1" s="14" t="s">
        <v>67</v>
      </c>
      <c r="AF1" s="12"/>
      <c r="AG1" s="15"/>
      <c r="AH1" s="12"/>
      <c r="AI1" s="16" t="s">
        <v>68</v>
      </c>
      <c r="AJ1" s="15" t="s">
        <v>69</v>
      </c>
    </row>
    <row r="2" spans="2:36" ht="12.75">
      <c r="B2" t="s">
        <v>70</v>
      </c>
      <c r="C2" s="132" t="s">
        <v>71</v>
      </c>
      <c r="D2" s="2" t="s">
        <v>71</v>
      </c>
      <c r="E2" s="17"/>
      <c r="F2" s="18"/>
      <c r="G2" s="19"/>
      <c r="H2" s="20"/>
      <c r="I2" s="21" t="s">
        <v>72</v>
      </c>
      <c r="J2" s="22" t="s">
        <v>72</v>
      </c>
      <c r="K2" s="23"/>
      <c r="L2" s="24" t="s">
        <v>73</v>
      </c>
      <c r="M2" s="18"/>
      <c r="N2" s="24" t="s">
        <v>73</v>
      </c>
      <c r="O2" s="23"/>
      <c r="P2" s="25" t="s">
        <v>74</v>
      </c>
      <c r="Q2" s="12"/>
      <c r="R2" s="12"/>
      <c r="S2" s="14"/>
      <c r="T2" s="26" t="s">
        <v>164</v>
      </c>
      <c r="U2" s="127"/>
      <c r="V2" s="127"/>
      <c r="W2" s="14"/>
      <c r="X2" s="27" t="s">
        <v>76</v>
      </c>
      <c r="Y2" s="14"/>
      <c r="Z2" s="26"/>
      <c r="AA2" s="15"/>
      <c r="AB2" s="28" t="s">
        <v>77</v>
      </c>
      <c r="AC2" s="12"/>
      <c r="AD2" s="12"/>
      <c r="AE2" s="14" t="s">
        <v>78</v>
      </c>
      <c r="AF2" s="15"/>
      <c r="AG2" s="15"/>
      <c r="AH2" s="15"/>
      <c r="AI2" s="16" t="s">
        <v>79</v>
      </c>
      <c r="AJ2" s="15" t="s">
        <v>80</v>
      </c>
    </row>
    <row r="3" spans="4:36" ht="13.5" thickBot="1">
      <c r="D3" s="19"/>
      <c r="E3" s="17"/>
      <c r="F3" s="18"/>
      <c r="G3" s="19"/>
      <c r="H3" s="20"/>
      <c r="I3" s="29" t="s">
        <v>81</v>
      </c>
      <c r="J3" s="30" t="s">
        <v>82</v>
      </c>
      <c r="K3" s="31"/>
      <c r="L3" s="24" t="s">
        <v>83</v>
      </c>
      <c r="M3" s="31"/>
      <c r="N3" s="22" t="s">
        <v>84</v>
      </c>
      <c r="O3" s="31"/>
      <c r="P3" s="25" t="s">
        <v>75</v>
      </c>
      <c r="Q3" s="12" t="s">
        <v>85</v>
      </c>
      <c r="R3" s="12" t="s">
        <v>86</v>
      </c>
      <c r="S3" s="32"/>
      <c r="T3" s="170" t="s">
        <v>165</v>
      </c>
      <c r="U3" s="127" t="s">
        <v>85</v>
      </c>
      <c r="V3" s="127" t="s">
        <v>86</v>
      </c>
      <c r="W3" s="32"/>
      <c r="X3" s="33" t="s">
        <v>75</v>
      </c>
      <c r="Y3" s="12" t="s">
        <v>85</v>
      </c>
      <c r="Z3" s="34" t="s">
        <v>86</v>
      </c>
      <c r="AA3" s="15"/>
      <c r="AB3" s="28" t="s">
        <v>75</v>
      </c>
      <c r="AC3" s="12" t="s">
        <v>85</v>
      </c>
      <c r="AD3" s="34" t="s">
        <v>86</v>
      </c>
      <c r="AE3" s="12" t="s">
        <v>59</v>
      </c>
      <c r="AF3" s="12" t="s">
        <v>87</v>
      </c>
      <c r="AG3" s="12" t="s">
        <v>85</v>
      </c>
      <c r="AH3" s="34" t="s">
        <v>86</v>
      </c>
      <c r="AI3" s="35" t="s">
        <v>88</v>
      </c>
      <c r="AJ3" s="12"/>
    </row>
    <row r="4" spans="1:34" ht="12.75">
      <c r="A4" s="28"/>
      <c r="B4" s="28" t="s">
        <v>90</v>
      </c>
      <c r="C4" s="28">
        <v>3</v>
      </c>
      <c r="D4" s="107">
        <v>9819.57</v>
      </c>
      <c r="E4" s="37" t="s">
        <v>100</v>
      </c>
      <c r="F4" s="108">
        <v>65110.45</v>
      </c>
      <c r="G4" s="107" t="s">
        <v>101</v>
      </c>
      <c r="H4" s="109"/>
      <c r="I4" s="110"/>
      <c r="J4" s="111"/>
      <c r="K4" s="112" t="s">
        <v>133</v>
      </c>
      <c r="L4" s="113">
        <v>896.51</v>
      </c>
      <c r="M4" s="38" t="s">
        <v>151</v>
      </c>
      <c r="N4" s="40">
        <v>3855.1</v>
      </c>
      <c r="O4" s="114" t="s">
        <v>152</v>
      </c>
      <c r="P4" s="163">
        <v>3810.18</v>
      </c>
      <c r="Q4" s="39">
        <v>57.8</v>
      </c>
      <c r="R4" s="40">
        <f>P4-Q4</f>
        <v>3752.3799999999997</v>
      </c>
      <c r="S4" s="40" t="s">
        <v>166</v>
      </c>
      <c r="T4" s="40">
        <v>3661.52</v>
      </c>
      <c r="U4" s="41">
        <v>65.12</v>
      </c>
      <c r="V4" s="169">
        <f>T4-U4</f>
        <v>3596.4</v>
      </c>
      <c r="W4" s="107" t="s">
        <v>155</v>
      </c>
      <c r="X4" s="41">
        <v>3861.4</v>
      </c>
      <c r="Y4" s="107">
        <v>57.8</v>
      </c>
      <c r="Z4" s="115">
        <f>X4-Y4</f>
        <v>3803.6</v>
      </c>
      <c r="AA4" s="107" t="s">
        <v>156</v>
      </c>
      <c r="AB4" s="127">
        <v>7106.18</v>
      </c>
      <c r="AC4" s="127">
        <v>135.13</v>
      </c>
      <c r="AD4" s="127">
        <f>AB4-AC4</f>
        <v>6971.05</v>
      </c>
      <c r="AE4" s="12"/>
      <c r="AF4" s="12"/>
      <c r="AG4" s="12"/>
      <c r="AH4" s="12"/>
    </row>
    <row r="5" spans="1:34" ht="12.75">
      <c r="A5" s="28"/>
      <c r="B5" s="28" t="s">
        <v>91</v>
      </c>
      <c r="C5" s="28">
        <v>1</v>
      </c>
      <c r="D5" s="107">
        <v>3264.87</v>
      </c>
      <c r="E5" s="37" t="s">
        <v>102</v>
      </c>
      <c r="F5" s="108">
        <v>70247.1</v>
      </c>
      <c r="G5" s="107" t="s">
        <v>101</v>
      </c>
      <c r="H5" s="109"/>
      <c r="I5" s="108"/>
      <c r="J5" s="115"/>
      <c r="K5" s="43" t="s">
        <v>134</v>
      </c>
      <c r="L5" s="113">
        <v>896.51</v>
      </c>
      <c r="M5" s="48"/>
      <c r="N5" s="115"/>
      <c r="O5" s="43" t="s">
        <v>153</v>
      </c>
      <c r="P5" s="164">
        <v>3382.23</v>
      </c>
      <c r="Q5" s="44">
        <v>57.8</v>
      </c>
      <c r="R5" s="40">
        <f>P5-Q5</f>
        <v>3324.43</v>
      </c>
      <c r="S5" s="41"/>
      <c r="T5" s="45"/>
      <c r="U5" s="41"/>
      <c r="V5" s="36"/>
      <c r="W5" s="107" t="s">
        <v>157</v>
      </c>
      <c r="X5" s="41">
        <v>3861.4</v>
      </c>
      <c r="Y5" s="107">
        <v>57.8</v>
      </c>
      <c r="Z5" s="115">
        <f>X5-Y5</f>
        <v>3803.6</v>
      </c>
      <c r="AA5" s="127" t="s">
        <v>158</v>
      </c>
      <c r="AB5" s="127">
        <v>6257.78</v>
      </c>
      <c r="AC5" s="127">
        <v>135.13</v>
      </c>
      <c r="AD5" s="127">
        <f>AB5-AC5</f>
        <v>6122.65</v>
      </c>
      <c r="AE5" s="12"/>
      <c r="AF5" s="12"/>
      <c r="AG5" s="12"/>
      <c r="AH5" s="12"/>
    </row>
    <row r="6" spans="1:34" ht="12.75">
      <c r="A6" s="28" t="s">
        <v>92</v>
      </c>
      <c r="B6" s="28"/>
      <c r="C6" s="28">
        <f>SUM(C4:C5)</f>
        <v>4</v>
      </c>
      <c r="D6" s="107">
        <f>SUM(D4:D5)</f>
        <v>13084.439999999999</v>
      </c>
      <c r="E6" s="37" t="s">
        <v>103</v>
      </c>
      <c r="F6" s="108">
        <v>3590.94</v>
      </c>
      <c r="G6" s="107" t="s">
        <v>104</v>
      </c>
      <c r="H6" s="109"/>
      <c r="I6" s="108"/>
      <c r="J6" s="115"/>
      <c r="K6" s="43" t="s">
        <v>135</v>
      </c>
      <c r="L6" s="113">
        <v>896.51</v>
      </c>
      <c r="M6" s="116"/>
      <c r="N6" s="117"/>
      <c r="O6" s="47" t="s">
        <v>154</v>
      </c>
      <c r="P6" s="164">
        <v>3382.23</v>
      </c>
      <c r="Q6" s="44">
        <v>57.8</v>
      </c>
      <c r="R6" s="40">
        <f>P6-Q6</f>
        <v>3324.43</v>
      </c>
      <c r="S6" s="106"/>
      <c r="T6" s="106"/>
      <c r="U6" s="106"/>
      <c r="V6" s="106"/>
      <c r="W6" s="107" t="s">
        <v>160</v>
      </c>
      <c r="X6" s="107">
        <v>3431.26</v>
      </c>
      <c r="Y6" s="107">
        <v>57.8</v>
      </c>
      <c r="Z6" s="115">
        <f>X6-Y6</f>
        <v>3373.46</v>
      </c>
      <c r="AA6" s="127" t="s">
        <v>159</v>
      </c>
      <c r="AB6" s="127">
        <v>6257.78</v>
      </c>
      <c r="AC6" s="127">
        <v>135.13</v>
      </c>
      <c r="AD6" s="127">
        <f>AB6-AC6</f>
        <v>6122.65</v>
      </c>
      <c r="AE6" s="12"/>
      <c r="AF6" s="12"/>
      <c r="AG6" s="12"/>
      <c r="AH6" s="12"/>
    </row>
    <row r="7" spans="1:34" ht="12.75">
      <c r="A7" s="28" t="s">
        <v>123</v>
      </c>
      <c r="B7" s="28"/>
      <c r="C7" s="28"/>
      <c r="D7" s="107"/>
      <c r="E7" s="37" t="s">
        <v>105</v>
      </c>
      <c r="F7" s="108">
        <v>36833.52</v>
      </c>
      <c r="G7" s="107" t="s">
        <v>104</v>
      </c>
      <c r="H7" s="109"/>
      <c r="I7" s="108"/>
      <c r="J7" s="115"/>
      <c r="K7" s="43" t="s">
        <v>136</v>
      </c>
      <c r="L7" s="115">
        <v>1152.6</v>
      </c>
      <c r="M7" s="28"/>
      <c r="N7" s="118"/>
      <c r="O7" s="47"/>
      <c r="P7" s="165"/>
      <c r="Q7" s="50">
        <v>57.8</v>
      </c>
      <c r="R7" s="40">
        <f>P7-Q7</f>
        <v>-57.8</v>
      </c>
      <c r="S7" s="41"/>
      <c r="T7" s="36"/>
      <c r="U7" s="51"/>
      <c r="V7" s="46"/>
      <c r="W7" s="107" t="s">
        <v>162</v>
      </c>
      <c r="X7" s="107">
        <v>3431.26</v>
      </c>
      <c r="Y7" s="107">
        <v>57.8</v>
      </c>
      <c r="Z7" s="115">
        <f>X7-Y7</f>
        <v>3373.46</v>
      </c>
      <c r="AA7" s="127" t="s">
        <v>161</v>
      </c>
      <c r="AB7" s="127">
        <v>6257.78</v>
      </c>
      <c r="AC7" s="127">
        <v>135.13</v>
      </c>
      <c r="AD7" s="127">
        <f>AB7-AC7</f>
        <v>6122.65</v>
      </c>
      <c r="AE7" s="12"/>
      <c r="AF7" s="12"/>
      <c r="AG7" s="12"/>
      <c r="AH7" s="12"/>
    </row>
    <row r="8" spans="1:34" ht="12.75">
      <c r="A8" s="28"/>
      <c r="B8" s="28" t="s">
        <v>93</v>
      </c>
      <c r="C8" s="28">
        <v>1</v>
      </c>
      <c r="D8" s="107">
        <v>2868.56</v>
      </c>
      <c r="E8" s="37" t="s">
        <v>106</v>
      </c>
      <c r="F8" s="108">
        <v>65690.56</v>
      </c>
      <c r="G8" s="107" t="s">
        <v>101</v>
      </c>
      <c r="H8" s="109"/>
      <c r="I8" s="108"/>
      <c r="J8" s="115"/>
      <c r="K8" s="43" t="s">
        <v>137</v>
      </c>
      <c r="L8" s="113">
        <v>896.51</v>
      </c>
      <c r="M8" s="171" t="s">
        <v>13</v>
      </c>
      <c r="N8" s="119">
        <f>SUM(N4:N7)</f>
        <v>3855.1</v>
      </c>
      <c r="O8" s="171" t="s">
        <v>13</v>
      </c>
      <c r="P8" s="54">
        <f>SUM(P4:P7)</f>
        <v>10574.64</v>
      </c>
      <c r="Q8" s="54">
        <f>SUM(Q4:Q7)</f>
        <v>231.2</v>
      </c>
      <c r="R8" s="54">
        <f>SUM(R4:R7)</f>
        <v>10343.44</v>
      </c>
      <c r="S8" s="171" t="s">
        <v>13</v>
      </c>
      <c r="T8" s="172">
        <f>SUM(T4:T7)</f>
        <v>3661.52</v>
      </c>
      <c r="U8" s="172">
        <f>SUM(U4:U7)</f>
        <v>65.12</v>
      </c>
      <c r="V8" s="173">
        <f>SUM(V4:V7)</f>
        <v>3596.4</v>
      </c>
      <c r="W8" s="171" t="s">
        <v>13</v>
      </c>
      <c r="X8" s="171">
        <f>SUM(X4:X7)</f>
        <v>14585.320000000002</v>
      </c>
      <c r="Y8" s="171">
        <f>SUM(Y4:Y7)</f>
        <v>231.2</v>
      </c>
      <c r="Z8" s="171">
        <f>SUM(Z4:Z7)</f>
        <v>14354.119999999999</v>
      </c>
      <c r="AA8" s="171" t="s">
        <v>13</v>
      </c>
      <c r="AB8" s="174">
        <f>SUM(AB4:AB7)</f>
        <v>25879.519999999997</v>
      </c>
      <c r="AC8" s="174">
        <f>SUM(AC4:AC7)</f>
        <v>540.52</v>
      </c>
      <c r="AD8" s="171">
        <f>SUM(AD4:AD7)</f>
        <v>25339</v>
      </c>
      <c r="AE8" s="12"/>
      <c r="AF8" s="12"/>
      <c r="AG8" s="12"/>
      <c r="AH8" s="12"/>
    </row>
    <row r="9" spans="1:34" ht="12.75">
      <c r="A9" s="28"/>
      <c r="B9" s="28" t="s">
        <v>94</v>
      </c>
      <c r="C9" s="28">
        <v>4</v>
      </c>
      <c r="D9" s="107">
        <v>11449.4</v>
      </c>
      <c r="E9" s="28" t="s">
        <v>92</v>
      </c>
      <c r="F9" s="108">
        <f>SUM(F4:F8)</f>
        <v>241472.56999999998</v>
      </c>
      <c r="G9" s="107"/>
      <c r="H9" s="109"/>
      <c r="I9" s="108"/>
      <c r="J9" s="115"/>
      <c r="K9" s="43" t="s">
        <v>138</v>
      </c>
      <c r="L9" s="113">
        <v>896.51</v>
      </c>
      <c r="M9" s="41" t="s">
        <v>178</v>
      </c>
      <c r="N9" s="120">
        <v>3855.1</v>
      </c>
      <c r="O9" s="47" t="s">
        <v>179</v>
      </c>
      <c r="P9" s="177">
        <v>3382.23</v>
      </c>
      <c r="Q9" s="166"/>
      <c r="R9" s="64"/>
      <c r="S9" s="41"/>
      <c r="T9" s="52"/>
      <c r="U9" s="55"/>
      <c r="V9" s="46"/>
      <c r="W9" s="127" t="s">
        <v>182</v>
      </c>
      <c r="X9" s="127">
        <v>3431.26</v>
      </c>
      <c r="Y9" s="127">
        <v>57.8</v>
      </c>
      <c r="Z9" s="127">
        <v>3373.46</v>
      </c>
      <c r="AA9" s="127" t="s">
        <v>181</v>
      </c>
      <c r="AB9" s="127">
        <v>6257.78</v>
      </c>
      <c r="AC9" s="127">
        <v>135.13</v>
      </c>
      <c r="AD9" s="127">
        <f aca="true" t="shared" si="0" ref="AD9:AD15">AB9-AC9</f>
        <v>6122.65</v>
      </c>
      <c r="AE9" s="12"/>
      <c r="AF9" s="12"/>
      <c r="AG9" s="12"/>
      <c r="AH9" s="12"/>
    </row>
    <row r="10" spans="1:34" ht="12.75">
      <c r="A10" s="28" t="s">
        <v>95</v>
      </c>
      <c r="B10" s="28"/>
      <c r="C10" s="28">
        <f>SUM(C8:C9)</f>
        <v>5</v>
      </c>
      <c r="D10" s="107">
        <f>SUM(D8:D9)</f>
        <v>14317.96</v>
      </c>
      <c r="E10" s="37" t="s">
        <v>107</v>
      </c>
      <c r="F10" s="108">
        <v>32439.05</v>
      </c>
      <c r="G10" s="107" t="s">
        <v>104</v>
      </c>
      <c r="H10" s="109"/>
      <c r="I10" s="108"/>
      <c r="J10" s="115"/>
      <c r="K10" s="43" t="s">
        <v>139</v>
      </c>
      <c r="L10" s="113">
        <v>896.51</v>
      </c>
      <c r="M10" s="57" t="s">
        <v>0</v>
      </c>
      <c r="N10" s="115">
        <f>SUM(N9)</f>
        <v>3855.1</v>
      </c>
      <c r="O10" s="41" t="s">
        <v>180</v>
      </c>
      <c r="P10" s="45">
        <v>3382.23</v>
      </c>
      <c r="Q10" s="64"/>
      <c r="R10" s="64"/>
      <c r="S10" s="28"/>
      <c r="T10" s="12"/>
      <c r="U10" s="41"/>
      <c r="V10" s="42"/>
      <c r="W10" s="28" t="s">
        <v>189</v>
      </c>
      <c r="X10" s="127">
        <v>3431.26</v>
      </c>
      <c r="Y10" s="127">
        <v>57.8</v>
      </c>
      <c r="Z10" s="127">
        <v>3373.46</v>
      </c>
      <c r="AA10" s="127" t="s">
        <v>184</v>
      </c>
      <c r="AB10" s="127">
        <v>6257.78</v>
      </c>
      <c r="AC10" s="127">
        <v>135.13</v>
      </c>
      <c r="AD10" s="127">
        <f t="shared" si="0"/>
        <v>6122.65</v>
      </c>
      <c r="AE10" s="12"/>
      <c r="AF10" s="12"/>
      <c r="AG10" s="12"/>
      <c r="AH10" s="12"/>
    </row>
    <row r="11" spans="1:34" ht="12.75">
      <c r="A11" s="28" t="s">
        <v>96</v>
      </c>
      <c r="B11" s="28"/>
      <c r="C11" s="28">
        <f>C6+C10</f>
        <v>9</v>
      </c>
      <c r="D11" s="107">
        <f>D6+D10</f>
        <v>27402.399999999998</v>
      </c>
      <c r="E11" s="26" t="s">
        <v>108</v>
      </c>
      <c r="F11" s="108">
        <v>61488</v>
      </c>
      <c r="G11" s="107" t="s">
        <v>101</v>
      </c>
      <c r="H11" s="109"/>
      <c r="I11" s="108"/>
      <c r="J11" s="115"/>
      <c r="K11" s="43" t="s">
        <v>140</v>
      </c>
      <c r="L11" s="115">
        <v>1152.6</v>
      </c>
      <c r="M11" s="41" t="s">
        <v>42</v>
      </c>
      <c r="N11" s="37">
        <f>N8+N10</f>
        <v>7710.2</v>
      </c>
      <c r="O11" s="121" t="s">
        <v>0</v>
      </c>
      <c r="P11" s="49">
        <f>SUM(P9:P10)</f>
        <v>6764.46</v>
      </c>
      <c r="Q11" s="44"/>
      <c r="R11" s="36"/>
      <c r="S11" s="12"/>
      <c r="T11" s="12"/>
      <c r="U11" s="59"/>
      <c r="V11" s="105"/>
      <c r="W11" s="28" t="s">
        <v>0</v>
      </c>
      <c r="X11" s="28">
        <f>SUM(X9:X10)</f>
        <v>6862.52</v>
      </c>
      <c r="Y11" s="28">
        <f>SUM(Y9:Y10)</f>
        <v>115.6</v>
      </c>
      <c r="Z11" s="127">
        <f>SUM(Z9:Z10)</f>
        <v>6746.92</v>
      </c>
      <c r="AA11" s="127" t="s">
        <v>183</v>
      </c>
      <c r="AB11" s="127">
        <v>6257.78</v>
      </c>
      <c r="AC11" s="127">
        <v>135.13</v>
      </c>
      <c r="AD11" s="127">
        <f t="shared" si="0"/>
        <v>6122.65</v>
      </c>
      <c r="AE11" s="12"/>
      <c r="AF11" s="12"/>
      <c r="AG11" s="12"/>
      <c r="AH11" s="12"/>
    </row>
    <row r="12" spans="1:34" ht="12.75">
      <c r="A12" s="28"/>
      <c r="B12" s="28" t="s">
        <v>97</v>
      </c>
      <c r="C12" s="28">
        <v>5</v>
      </c>
      <c r="D12" s="107">
        <v>15347.4</v>
      </c>
      <c r="E12" s="37" t="s">
        <v>109</v>
      </c>
      <c r="F12" s="108">
        <v>7865.35</v>
      </c>
      <c r="G12" s="107" t="s">
        <v>104</v>
      </c>
      <c r="H12" s="109"/>
      <c r="I12" s="108"/>
      <c r="J12" s="115"/>
      <c r="K12" s="43" t="s">
        <v>141</v>
      </c>
      <c r="L12" s="115">
        <v>1152.6</v>
      </c>
      <c r="M12" s="41"/>
      <c r="N12" s="115"/>
      <c r="O12" s="62" t="s">
        <v>42</v>
      </c>
      <c r="P12" s="178">
        <f>P8+P11</f>
        <v>17339.1</v>
      </c>
      <c r="Q12" s="44"/>
      <c r="R12" s="36"/>
      <c r="S12" s="48"/>
      <c r="T12" s="36"/>
      <c r="U12" s="41"/>
      <c r="V12" s="68"/>
      <c r="W12" s="98" t="s">
        <v>42</v>
      </c>
      <c r="X12" s="41">
        <f>X8+X11</f>
        <v>21447.840000000004</v>
      </c>
      <c r="Y12" s="41">
        <f>Y8+Y11</f>
        <v>346.79999999999995</v>
      </c>
      <c r="Z12" s="107">
        <f>Z8+Z11</f>
        <v>21101.04</v>
      </c>
      <c r="AA12" s="127" t="s">
        <v>185</v>
      </c>
      <c r="AB12" s="127">
        <v>6257.78</v>
      </c>
      <c r="AC12" s="127">
        <v>135.13</v>
      </c>
      <c r="AD12" s="127">
        <f t="shared" si="0"/>
        <v>6122.65</v>
      </c>
      <c r="AE12" s="12"/>
      <c r="AF12" s="12"/>
      <c r="AG12" s="12"/>
      <c r="AH12" s="12"/>
    </row>
    <row r="13" spans="1:34" ht="12.75">
      <c r="A13" s="28"/>
      <c r="B13" s="28" t="s">
        <v>98</v>
      </c>
      <c r="C13" s="28">
        <v>2</v>
      </c>
      <c r="D13" s="107">
        <v>6430.66</v>
      </c>
      <c r="E13" s="37" t="s">
        <v>110</v>
      </c>
      <c r="F13" s="108">
        <v>24440.68</v>
      </c>
      <c r="G13" s="107" t="s">
        <v>104</v>
      </c>
      <c r="H13" s="109"/>
      <c r="I13" s="108"/>
      <c r="J13" s="115"/>
      <c r="K13" s="62" t="s">
        <v>142</v>
      </c>
      <c r="L13" s="113">
        <v>896.51</v>
      </c>
      <c r="M13" s="41"/>
      <c r="N13" s="37"/>
      <c r="O13" s="43"/>
      <c r="P13" s="49"/>
      <c r="Q13" s="44"/>
      <c r="R13" s="36"/>
      <c r="S13" s="41"/>
      <c r="T13" s="36"/>
      <c r="U13" s="55"/>
      <c r="V13" s="69"/>
      <c r="W13" s="167"/>
      <c r="X13" s="127"/>
      <c r="Y13" s="124"/>
      <c r="Z13" s="54"/>
      <c r="AA13" s="57" t="s">
        <v>186</v>
      </c>
      <c r="AB13" s="127">
        <v>6257.78</v>
      </c>
      <c r="AC13" s="127">
        <v>135.13</v>
      </c>
      <c r="AD13" s="127">
        <f t="shared" si="0"/>
        <v>6122.65</v>
      </c>
      <c r="AE13" s="12"/>
      <c r="AF13" s="12"/>
      <c r="AG13" s="12"/>
      <c r="AH13" s="12"/>
    </row>
    <row r="14" spans="1:34" ht="12.75">
      <c r="A14" s="28"/>
      <c r="B14" s="28"/>
      <c r="C14" s="28"/>
      <c r="D14" s="107">
        <f>D11+D12+D13</f>
        <v>49180.45999999999</v>
      </c>
      <c r="E14" s="72" t="s">
        <v>111</v>
      </c>
      <c r="F14" s="123">
        <v>49622.4</v>
      </c>
      <c r="G14" s="124" t="s">
        <v>116</v>
      </c>
      <c r="H14" s="125"/>
      <c r="I14" s="123"/>
      <c r="J14" s="126"/>
      <c r="K14" s="85" t="s">
        <v>143</v>
      </c>
      <c r="L14" s="113">
        <v>896.51</v>
      </c>
      <c r="M14" s="41"/>
      <c r="N14" s="115"/>
      <c r="O14" s="73"/>
      <c r="P14" s="49"/>
      <c r="Q14" s="44"/>
      <c r="R14" s="36"/>
      <c r="S14" s="41"/>
      <c r="T14" s="45"/>
      <c r="U14" s="41"/>
      <c r="V14" s="69"/>
      <c r="W14" s="168"/>
      <c r="X14" s="124"/>
      <c r="Y14" s="107"/>
      <c r="Z14" s="124"/>
      <c r="AA14" s="127" t="s">
        <v>187</v>
      </c>
      <c r="AB14" s="127">
        <v>6257.78</v>
      </c>
      <c r="AC14" s="127">
        <v>135.13</v>
      </c>
      <c r="AD14" s="127">
        <f t="shared" si="0"/>
        <v>6122.65</v>
      </c>
      <c r="AE14" s="12"/>
      <c r="AF14" s="12"/>
      <c r="AG14" s="12"/>
      <c r="AH14" s="12"/>
    </row>
    <row r="15" spans="1:34" ht="12.75">
      <c r="A15" s="28" t="s">
        <v>99</v>
      </c>
      <c r="B15" s="75"/>
      <c r="C15" s="75"/>
      <c r="D15" s="124"/>
      <c r="E15" s="72" t="s">
        <v>112</v>
      </c>
      <c r="F15" s="123">
        <v>64989.86</v>
      </c>
      <c r="G15" s="107" t="s">
        <v>101</v>
      </c>
      <c r="H15" s="125"/>
      <c r="I15" s="123"/>
      <c r="J15" s="126"/>
      <c r="K15" s="43" t="s">
        <v>144</v>
      </c>
      <c r="L15" s="113">
        <v>896.51</v>
      </c>
      <c r="M15" s="77"/>
      <c r="N15" s="37"/>
      <c r="O15" s="78"/>
      <c r="P15" s="49"/>
      <c r="Q15" s="44"/>
      <c r="R15" s="36"/>
      <c r="S15" s="41"/>
      <c r="T15" s="45"/>
      <c r="U15" s="45"/>
      <c r="V15" s="42"/>
      <c r="W15" s="127"/>
      <c r="X15" s="124"/>
      <c r="Y15" s="107"/>
      <c r="Z15" s="127"/>
      <c r="AA15" s="127" t="s">
        <v>188</v>
      </c>
      <c r="AB15" s="127">
        <v>6257.78</v>
      </c>
      <c r="AC15" s="127">
        <v>135.13</v>
      </c>
      <c r="AD15" s="127">
        <f t="shared" si="0"/>
        <v>6122.65</v>
      </c>
      <c r="AE15" s="12"/>
      <c r="AF15" s="12"/>
      <c r="AG15" s="12"/>
      <c r="AH15" s="12"/>
    </row>
    <row r="16" spans="1:34" ht="12.75">
      <c r="A16" s="28" t="s">
        <v>122</v>
      </c>
      <c r="B16" s="75"/>
      <c r="C16" s="75"/>
      <c r="D16" s="124"/>
      <c r="E16" s="72" t="s">
        <v>113</v>
      </c>
      <c r="F16" s="123">
        <v>4935.05</v>
      </c>
      <c r="G16" s="107" t="s">
        <v>104</v>
      </c>
      <c r="H16" s="125"/>
      <c r="I16" s="123"/>
      <c r="J16" s="126"/>
      <c r="K16" s="43" t="s">
        <v>145</v>
      </c>
      <c r="L16" s="113">
        <v>896.51</v>
      </c>
      <c r="M16" s="77"/>
      <c r="N16" s="126"/>
      <c r="O16" s="78"/>
      <c r="P16" s="49"/>
      <c r="Q16" s="44"/>
      <c r="R16" s="36"/>
      <c r="S16" s="41"/>
      <c r="T16" s="60"/>
      <c r="U16" s="41"/>
      <c r="V16" s="42"/>
      <c r="W16" s="79"/>
      <c r="X16" s="124"/>
      <c r="Y16" s="107"/>
      <c r="Z16" s="107"/>
      <c r="AA16" s="28" t="s">
        <v>0</v>
      </c>
      <c r="AB16" s="127">
        <f>SUM(AB9:AB15)</f>
        <v>43804.46</v>
      </c>
      <c r="AC16" s="127">
        <f>SUM(AC9:AC15)</f>
        <v>945.91</v>
      </c>
      <c r="AD16" s="127">
        <f>SUM(AD9:AD15)</f>
        <v>42858.55</v>
      </c>
      <c r="AE16" s="12"/>
      <c r="AF16" s="12"/>
      <c r="AG16" s="12"/>
      <c r="AH16" s="12"/>
    </row>
    <row r="17" spans="1:34" ht="12.75">
      <c r="A17" s="127"/>
      <c r="B17" s="28" t="s">
        <v>132</v>
      </c>
      <c r="C17" s="127">
        <v>2</v>
      </c>
      <c r="D17" s="107">
        <v>6179.76</v>
      </c>
      <c r="E17" s="37" t="s">
        <v>114</v>
      </c>
      <c r="F17" s="108">
        <v>5152.52</v>
      </c>
      <c r="G17" s="107" t="s">
        <v>104</v>
      </c>
      <c r="H17" s="109"/>
      <c r="I17" s="108"/>
      <c r="J17" s="115"/>
      <c r="K17" s="43" t="s">
        <v>146</v>
      </c>
      <c r="L17" s="113">
        <v>896.51</v>
      </c>
      <c r="M17" s="77"/>
      <c r="N17" s="115"/>
      <c r="O17" s="43"/>
      <c r="P17" s="49"/>
      <c r="Q17" s="44"/>
      <c r="R17" s="36"/>
      <c r="S17" s="41"/>
      <c r="T17" s="60"/>
      <c r="U17" s="52"/>
      <c r="V17" s="36"/>
      <c r="W17" s="79"/>
      <c r="X17" s="124"/>
      <c r="Y17" s="107"/>
      <c r="Z17" s="111"/>
      <c r="AA17" s="98" t="s">
        <v>42</v>
      </c>
      <c r="AB17" s="77">
        <f>AB8+AB16</f>
        <v>69683.98</v>
      </c>
      <c r="AC17" s="107">
        <f>AC8+AC16</f>
        <v>1486.4299999999998</v>
      </c>
      <c r="AD17" s="111">
        <f>AD8+AD16</f>
        <v>68197.55</v>
      </c>
      <c r="AE17" s="12"/>
      <c r="AF17" s="12"/>
      <c r="AG17" s="12"/>
      <c r="AH17" s="12"/>
    </row>
    <row r="18" spans="1:34" ht="12.75">
      <c r="A18" s="127" t="s">
        <v>37</v>
      </c>
      <c r="B18" s="28"/>
      <c r="C18" s="127">
        <f>C12+C13+C17</f>
        <v>9</v>
      </c>
      <c r="D18" s="107">
        <f>D12+D13+D17</f>
        <v>27957.82</v>
      </c>
      <c r="E18" s="37" t="s">
        <v>115</v>
      </c>
      <c r="F18" s="108">
        <v>64409.82</v>
      </c>
      <c r="G18" s="107" t="s">
        <v>101</v>
      </c>
      <c r="H18" s="109"/>
      <c r="I18" s="108"/>
      <c r="J18" s="115"/>
      <c r="K18" s="43" t="s">
        <v>147</v>
      </c>
      <c r="L18" s="113">
        <v>896.51</v>
      </c>
      <c r="M18" s="107"/>
      <c r="N18" s="115"/>
      <c r="O18" s="43"/>
      <c r="P18" s="49"/>
      <c r="Q18" s="44"/>
      <c r="R18" s="52"/>
      <c r="S18" s="41"/>
      <c r="T18" s="45"/>
      <c r="U18" s="60"/>
      <c r="V18" s="36"/>
      <c r="W18" s="57"/>
      <c r="X18" s="12"/>
      <c r="Y18" s="12"/>
      <c r="Z18" s="34"/>
      <c r="AA18" s="57"/>
      <c r="AB18" s="57"/>
      <c r="AC18" s="57"/>
      <c r="AD18" s="57"/>
      <c r="AE18" s="12"/>
      <c r="AF18" s="12"/>
      <c r="AG18" s="12"/>
      <c r="AH18" s="12"/>
    </row>
    <row r="19" spans="1:34" ht="12.75">
      <c r="A19" s="127" t="s">
        <v>131</v>
      </c>
      <c r="B19" s="127"/>
      <c r="C19" s="127">
        <f>C6+C10+C18</f>
        <v>18</v>
      </c>
      <c r="D19" s="107">
        <f>D11+D18</f>
        <v>55360.22</v>
      </c>
      <c r="E19" s="28" t="s">
        <v>95</v>
      </c>
      <c r="F19" s="108">
        <f>SUM(F10:F18)</f>
        <v>315342.73</v>
      </c>
      <c r="G19" s="107"/>
      <c r="H19" s="109"/>
      <c r="I19" s="108"/>
      <c r="J19" s="115"/>
      <c r="K19" s="43" t="s">
        <v>148</v>
      </c>
      <c r="L19" s="113">
        <v>896.51</v>
      </c>
      <c r="M19" s="107"/>
      <c r="N19" s="115"/>
      <c r="O19" s="43"/>
      <c r="P19" s="49"/>
      <c r="Q19" s="44"/>
      <c r="R19" s="36"/>
      <c r="S19" s="41"/>
      <c r="T19" s="52"/>
      <c r="U19" s="80"/>
      <c r="V19" s="80"/>
      <c r="W19" s="12"/>
      <c r="X19" s="12"/>
      <c r="Y19" s="12"/>
      <c r="Z19" s="12"/>
      <c r="AA19" s="57"/>
      <c r="AB19" s="12"/>
      <c r="AC19" s="12"/>
      <c r="AD19" s="12"/>
      <c r="AE19" s="12"/>
      <c r="AF19" s="12"/>
      <c r="AG19" s="12"/>
      <c r="AH19" s="12"/>
    </row>
    <row r="20" spans="1:34" ht="12.75">
      <c r="A20" s="127"/>
      <c r="B20" s="127" t="s">
        <v>38</v>
      </c>
      <c r="C20" s="127">
        <v>4</v>
      </c>
      <c r="D20" s="127">
        <v>12321.28</v>
      </c>
      <c r="E20" s="28" t="s">
        <v>96</v>
      </c>
      <c r="F20" s="108">
        <f>F9+F19</f>
        <v>556815.2999999999</v>
      </c>
      <c r="G20" s="127"/>
      <c r="H20" s="129"/>
      <c r="I20" s="128"/>
      <c r="J20" s="118"/>
      <c r="K20" s="43" t="s">
        <v>149</v>
      </c>
      <c r="L20" s="113">
        <v>896.51</v>
      </c>
      <c r="M20" s="127"/>
      <c r="N20" s="115"/>
      <c r="O20" s="82"/>
      <c r="P20" s="83"/>
      <c r="Q20" s="71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12.75">
      <c r="A21" s="127"/>
      <c r="B21" s="127" t="s">
        <v>39</v>
      </c>
      <c r="C21" s="127">
        <v>5</v>
      </c>
      <c r="D21" s="127">
        <v>14996.25</v>
      </c>
      <c r="E21" s="118" t="s">
        <v>117</v>
      </c>
      <c r="F21" s="128">
        <v>14538.74</v>
      </c>
      <c r="G21" s="107" t="s">
        <v>104</v>
      </c>
      <c r="H21" s="129"/>
      <c r="I21" s="128"/>
      <c r="J21" s="118"/>
      <c r="K21" s="43" t="s">
        <v>150</v>
      </c>
      <c r="L21" s="76">
        <v>1152.6</v>
      </c>
      <c r="M21" s="127"/>
      <c r="N21" s="118"/>
      <c r="O21" s="82"/>
      <c r="P21" s="63"/>
      <c r="Q21" s="71"/>
      <c r="R21" s="12"/>
      <c r="S21" s="12"/>
      <c r="T21" s="12"/>
      <c r="U21" s="12"/>
      <c r="V21" s="12"/>
      <c r="W21" s="57"/>
      <c r="X21" s="12"/>
      <c r="Y21" s="12"/>
      <c r="Z21" s="34"/>
      <c r="AA21" s="12"/>
      <c r="AB21" s="12"/>
      <c r="AC21" s="12"/>
      <c r="AD21" s="12"/>
      <c r="AE21" s="12"/>
      <c r="AF21" s="12"/>
      <c r="AG21" s="12"/>
      <c r="AH21" s="12"/>
    </row>
    <row r="22" spans="1:34" ht="12.75">
      <c r="A22" s="127"/>
      <c r="B22" s="127" t="s">
        <v>40</v>
      </c>
      <c r="C22" s="127">
        <v>1</v>
      </c>
      <c r="D22" s="127">
        <v>3167.01</v>
      </c>
      <c r="E22" s="118" t="s">
        <v>118</v>
      </c>
      <c r="F22" s="128">
        <v>49948.57</v>
      </c>
      <c r="G22" s="127" t="s">
        <v>121</v>
      </c>
      <c r="H22" s="129"/>
      <c r="I22" s="128"/>
      <c r="J22" s="118"/>
      <c r="K22" s="67" t="s">
        <v>13</v>
      </c>
      <c r="L22" s="122">
        <f>SUM(L4:L21)</f>
        <v>17161.54</v>
      </c>
      <c r="M22" s="127"/>
      <c r="N22" s="118"/>
      <c r="O22" s="128"/>
      <c r="P22" s="63"/>
      <c r="Q22" s="71"/>
      <c r="R22" s="12"/>
      <c r="S22" s="12"/>
      <c r="T22" s="12"/>
      <c r="U22" s="12"/>
      <c r="V22" s="12"/>
      <c r="W22" s="57"/>
      <c r="X22" s="12"/>
      <c r="Y22" s="12"/>
      <c r="Z22" s="34"/>
      <c r="AA22" s="12"/>
      <c r="AB22" s="12"/>
      <c r="AC22" s="12"/>
      <c r="AD22" s="12"/>
      <c r="AE22" s="12"/>
      <c r="AF22" s="84"/>
      <c r="AG22" s="12"/>
      <c r="AH22" s="12"/>
    </row>
    <row r="23" spans="1:34" ht="12.75">
      <c r="A23" s="127" t="s">
        <v>41</v>
      </c>
      <c r="B23" s="127"/>
      <c r="C23" s="127">
        <f>SUM(C20:C22)</f>
        <v>10</v>
      </c>
      <c r="D23" s="127">
        <f>SUM(D20:D22)</f>
        <v>30484.54</v>
      </c>
      <c r="E23" s="118" t="s">
        <v>119</v>
      </c>
      <c r="F23" s="128">
        <v>64733.87</v>
      </c>
      <c r="G23" s="107" t="s">
        <v>101</v>
      </c>
      <c r="H23" s="129"/>
      <c r="I23" s="128"/>
      <c r="J23" s="118"/>
      <c r="K23" s="62" t="s">
        <v>167</v>
      </c>
      <c r="L23" s="76">
        <v>896.51</v>
      </c>
      <c r="M23" s="127"/>
      <c r="N23" s="118"/>
      <c r="O23" s="128"/>
      <c r="P23" s="63"/>
      <c r="Q23" s="71"/>
      <c r="R23" s="12"/>
      <c r="S23" s="12"/>
      <c r="T23" s="12"/>
      <c r="U23" s="12"/>
      <c r="V23" s="12"/>
      <c r="W23" s="57"/>
      <c r="X23" s="12"/>
      <c r="Y23" s="12"/>
      <c r="Z23" s="34"/>
      <c r="AA23" s="12"/>
      <c r="AB23" s="12"/>
      <c r="AC23" s="12"/>
      <c r="AD23" s="12"/>
      <c r="AE23" s="12"/>
      <c r="AF23" s="12"/>
      <c r="AG23" s="12"/>
      <c r="AH23" s="12"/>
    </row>
    <row r="24" spans="1:34" ht="12.75">
      <c r="A24" s="127" t="s">
        <v>42</v>
      </c>
      <c r="B24" s="127"/>
      <c r="C24" s="127">
        <f>C19+C23</f>
        <v>28</v>
      </c>
      <c r="D24" s="107">
        <f>D19+D23</f>
        <v>85844.76000000001</v>
      </c>
      <c r="E24" s="118" t="s">
        <v>120</v>
      </c>
      <c r="F24" s="108">
        <v>45716</v>
      </c>
      <c r="G24" s="107" t="s">
        <v>104</v>
      </c>
      <c r="H24" s="129"/>
      <c r="I24" s="128"/>
      <c r="J24" s="118"/>
      <c r="K24" s="62" t="s">
        <v>168</v>
      </c>
      <c r="L24" s="76">
        <v>1152.6</v>
      </c>
      <c r="M24" s="127"/>
      <c r="N24" s="118"/>
      <c r="O24" s="128"/>
      <c r="P24" s="63"/>
      <c r="Q24" s="71"/>
      <c r="R24" s="12"/>
      <c r="S24" s="12"/>
      <c r="T24" s="12"/>
      <c r="U24" s="12"/>
      <c r="V24" s="12"/>
      <c r="W24" s="57"/>
      <c r="X24" s="12"/>
      <c r="Y24" s="12"/>
      <c r="Z24" s="34"/>
      <c r="AA24" s="12"/>
      <c r="AB24" s="12"/>
      <c r="AC24" s="12"/>
      <c r="AD24" s="12"/>
      <c r="AE24" s="12"/>
      <c r="AF24" s="12"/>
      <c r="AG24" s="12"/>
      <c r="AH24" s="12"/>
    </row>
    <row r="25" spans="1:34" ht="12.75">
      <c r="A25" s="127"/>
      <c r="B25" s="127"/>
      <c r="C25" s="127"/>
      <c r="D25" s="127"/>
      <c r="E25" s="118" t="s">
        <v>124</v>
      </c>
      <c r="F25" s="128">
        <v>74604.86</v>
      </c>
      <c r="G25" s="107" t="s">
        <v>101</v>
      </c>
      <c r="H25" s="129"/>
      <c r="I25" s="128"/>
      <c r="J25" s="118"/>
      <c r="K25" s="62" t="s">
        <v>169</v>
      </c>
      <c r="L25" s="76">
        <v>896.51</v>
      </c>
      <c r="M25" s="127"/>
      <c r="N25" s="118"/>
      <c r="O25" s="128"/>
      <c r="P25" s="63"/>
      <c r="Q25" s="71"/>
      <c r="R25" s="12"/>
      <c r="S25" s="12"/>
      <c r="T25" s="12"/>
      <c r="U25" s="12"/>
      <c r="V25" s="12"/>
      <c r="W25" s="57"/>
      <c r="X25" s="12"/>
      <c r="Y25" s="12"/>
      <c r="Z25" s="34"/>
      <c r="AA25" s="12"/>
      <c r="AB25" s="12"/>
      <c r="AC25" s="12"/>
      <c r="AD25" s="12"/>
      <c r="AE25" s="12"/>
      <c r="AF25" s="12"/>
      <c r="AG25" s="12"/>
      <c r="AH25" s="12"/>
    </row>
    <row r="26" spans="1:34" ht="13.5" thickBot="1">
      <c r="A26" s="127"/>
      <c r="B26" s="127"/>
      <c r="C26" s="127"/>
      <c r="D26" s="107"/>
      <c r="E26" s="118" t="s">
        <v>36</v>
      </c>
      <c r="F26" s="133">
        <v>65791.8</v>
      </c>
      <c r="G26" s="134" t="s">
        <v>101</v>
      </c>
      <c r="H26" s="135"/>
      <c r="I26" s="130">
        <f>SUM(I4:I25)</f>
        <v>0</v>
      </c>
      <c r="J26" s="131">
        <f>SUM(J4:J25)</f>
        <v>0</v>
      </c>
      <c r="K26" s="85" t="s">
        <v>170</v>
      </c>
      <c r="L26" s="76">
        <v>896.51</v>
      </c>
      <c r="M26" s="127"/>
      <c r="N26" s="115"/>
      <c r="O26" s="128"/>
      <c r="P26" s="63"/>
      <c r="Q26" s="71"/>
      <c r="R26" s="12"/>
      <c r="S26" s="12"/>
      <c r="T26" s="12"/>
      <c r="U26" s="12"/>
      <c r="V26" s="12"/>
      <c r="W26" s="57"/>
      <c r="X26" s="12"/>
      <c r="Y26" s="12"/>
      <c r="Z26" s="34"/>
      <c r="AA26" s="12"/>
      <c r="AB26" s="12"/>
      <c r="AC26" s="12"/>
      <c r="AD26" s="12"/>
      <c r="AE26" s="12"/>
      <c r="AF26" s="12"/>
      <c r="AG26" s="12"/>
      <c r="AH26" s="12"/>
    </row>
    <row r="27" spans="5:34" ht="12.75">
      <c r="E27" s="12"/>
      <c r="F27" s="12"/>
      <c r="G27" s="12"/>
      <c r="H27" s="12"/>
      <c r="K27" s="28" t="s">
        <v>171</v>
      </c>
      <c r="L27" s="76">
        <v>896.51</v>
      </c>
      <c r="O27" s="81"/>
      <c r="P27" s="63"/>
      <c r="Q27" s="71"/>
      <c r="R27" s="12"/>
      <c r="S27" s="12"/>
      <c r="T27" s="12"/>
      <c r="U27" s="12"/>
      <c r="V27" s="12"/>
      <c r="W27" s="57"/>
      <c r="X27" s="12"/>
      <c r="Y27" s="12"/>
      <c r="Z27" s="34"/>
      <c r="AA27" s="12"/>
      <c r="AB27" s="12"/>
      <c r="AC27" s="12"/>
      <c r="AD27" s="12"/>
      <c r="AE27" s="12"/>
      <c r="AF27" s="12"/>
      <c r="AG27" s="12"/>
      <c r="AH27" s="12"/>
    </row>
    <row r="28" spans="1:34" ht="13.5" thickBot="1">
      <c r="A28" t="s">
        <v>129</v>
      </c>
      <c r="E28" s="12" t="s">
        <v>131</v>
      </c>
      <c r="F28" s="107">
        <f>SUM(F20:F27)</f>
        <v>872149.1399999999</v>
      </c>
      <c r="G28" s="12"/>
      <c r="H28" s="12"/>
      <c r="K28" s="28" t="s">
        <v>172</v>
      </c>
      <c r="L28" s="76">
        <v>896.51</v>
      </c>
      <c r="O28" s="31"/>
      <c r="P28" s="86">
        <f>SUM(P12:P27)</f>
        <v>17339.1</v>
      </c>
      <c r="Q28" s="74">
        <f>SUM(Q12:Q27)</f>
        <v>0</v>
      </c>
      <c r="R28" s="36">
        <f>SUM(R12:R27)</f>
        <v>0</v>
      </c>
      <c r="S28" s="12"/>
      <c r="T28" s="36">
        <f>SUM(T13:T27)</f>
        <v>0</v>
      </c>
      <c r="U28" s="36">
        <f>SUM(U13:U27)</f>
        <v>0</v>
      </c>
      <c r="V28" s="36">
        <f>SUM(V13:V27)</f>
        <v>0</v>
      </c>
      <c r="W28" s="12"/>
      <c r="X28" s="56">
        <f>SUM(X16:X27)</f>
        <v>0</v>
      </c>
      <c r="Y28" s="56">
        <f>SUM(Y16:Y27)</f>
        <v>0</v>
      </c>
      <c r="Z28" s="56">
        <f>SUM(Z16:Z27)</f>
        <v>0</v>
      </c>
      <c r="AA28" s="12"/>
      <c r="AB28" s="138"/>
      <c r="AC28" s="139"/>
      <c r="AD28" s="139"/>
      <c r="AE28" s="12"/>
      <c r="AF28" s="12"/>
      <c r="AG28" s="12"/>
      <c r="AH28" s="12"/>
    </row>
    <row r="29" spans="5:12" ht="12.75">
      <c r="E29" s="127" t="s">
        <v>43</v>
      </c>
      <c r="F29" s="127">
        <v>7876.37</v>
      </c>
      <c r="G29" s="127" t="s">
        <v>44</v>
      </c>
      <c r="H29" s="12"/>
      <c r="I29" s="56"/>
      <c r="K29" s="28" t="s">
        <v>173</v>
      </c>
      <c r="L29" s="76">
        <v>896.51</v>
      </c>
    </row>
    <row r="30" spans="1:12" ht="12.75">
      <c r="A30" s="53"/>
      <c r="E30" s="127" t="s">
        <v>45</v>
      </c>
      <c r="F30" s="127">
        <v>68611.42</v>
      </c>
      <c r="G30" s="127" t="s">
        <v>101</v>
      </c>
      <c r="H30" s="12"/>
      <c r="K30" s="57" t="s">
        <v>174</v>
      </c>
      <c r="L30" s="76">
        <v>896.51</v>
      </c>
    </row>
    <row r="31" spans="1:23" ht="12.75">
      <c r="A31" s="53"/>
      <c r="D31" s="56"/>
      <c r="E31" s="107" t="s">
        <v>46</v>
      </c>
      <c r="F31" s="107">
        <v>8812.37</v>
      </c>
      <c r="G31" s="127" t="s">
        <v>44</v>
      </c>
      <c r="H31" s="36"/>
      <c r="I31" s="56"/>
      <c r="J31" s="56"/>
      <c r="K31" s="57" t="s">
        <v>175</v>
      </c>
      <c r="L31" s="76">
        <v>896.51</v>
      </c>
      <c r="N31" s="56"/>
      <c r="P31" s="56"/>
      <c r="S31" s="87"/>
      <c r="T31" s="56"/>
      <c r="U31" s="56"/>
      <c r="V31" s="56"/>
      <c r="W31" s="56"/>
    </row>
    <row r="32" spans="4:22" ht="12.75">
      <c r="D32" s="56"/>
      <c r="E32" s="107" t="s">
        <v>47</v>
      </c>
      <c r="F32" s="127">
        <v>194700.28</v>
      </c>
      <c r="G32" s="127" t="s">
        <v>101</v>
      </c>
      <c r="H32" s="36"/>
      <c r="I32" s="56"/>
      <c r="J32" s="56"/>
      <c r="K32" s="57" t="s">
        <v>176</v>
      </c>
      <c r="L32" s="76">
        <v>896.51</v>
      </c>
      <c r="M32" s="56"/>
      <c r="N32" s="56"/>
      <c r="S32" s="56"/>
      <c r="T32" s="88"/>
      <c r="U32" s="56"/>
      <c r="V32" s="56"/>
    </row>
    <row r="33" spans="2:23" ht="12.75">
      <c r="B33" s="61"/>
      <c r="C33" s="58"/>
      <c r="D33" s="65"/>
      <c r="E33" s="28" t="s">
        <v>48</v>
      </c>
      <c r="F33" s="28">
        <v>35939.29</v>
      </c>
      <c r="G33" s="127" t="s">
        <v>44</v>
      </c>
      <c r="H33" s="15"/>
      <c r="I33" s="58"/>
      <c r="K33" s="28" t="s">
        <v>177</v>
      </c>
      <c r="L33" s="76">
        <f>SUM(L23:L32)</f>
        <v>9221.19</v>
      </c>
      <c r="M33" s="61"/>
      <c r="N33" s="58"/>
      <c r="O33" s="58"/>
      <c r="P33" s="58"/>
      <c r="Q33" s="58"/>
      <c r="R33" s="58"/>
      <c r="S33" s="58"/>
      <c r="T33" s="58"/>
      <c r="U33" s="58"/>
      <c r="V33" s="58"/>
      <c r="W33" s="58"/>
    </row>
    <row r="34" spans="2:23" ht="12.75">
      <c r="B34" s="58"/>
      <c r="D34" s="1"/>
      <c r="E34" s="28" t="s">
        <v>49</v>
      </c>
      <c r="F34" s="28">
        <v>33820.8</v>
      </c>
      <c r="G34" s="28" t="s">
        <v>121</v>
      </c>
      <c r="H34" s="28"/>
      <c r="I34" s="58"/>
      <c r="J34" s="58"/>
      <c r="K34" s="28" t="s">
        <v>42</v>
      </c>
      <c r="L34" s="77">
        <f>L22+L33</f>
        <v>26382.730000000003</v>
      </c>
      <c r="M34" s="61"/>
      <c r="N34" s="61"/>
      <c r="O34" s="58"/>
      <c r="P34" s="58"/>
      <c r="Q34" s="58"/>
      <c r="R34" s="58"/>
      <c r="S34" s="58"/>
      <c r="T34" s="58"/>
      <c r="U34" s="58"/>
      <c r="V34" s="58"/>
      <c r="W34" s="58"/>
    </row>
    <row r="35" spans="2:23" ht="12.75">
      <c r="B35" s="61"/>
      <c r="D35" s="1"/>
      <c r="E35" s="98" t="s">
        <v>50</v>
      </c>
      <c r="F35" s="41">
        <v>12773.48</v>
      </c>
      <c r="G35" s="127" t="s">
        <v>44</v>
      </c>
      <c r="H35" s="28"/>
      <c r="I35" s="58"/>
      <c r="J35" s="65"/>
      <c r="K35" s="28"/>
      <c r="L35" s="77"/>
      <c r="M35" s="66"/>
      <c r="N35" s="65"/>
      <c r="O35" s="65"/>
      <c r="P35" s="65"/>
      <c r="Q35" s="65"/>
      <c r="R35" s="65"/>
      <c r="S35" s="65"/>
      <c r="T35" s="65"/>
      <c r="U35" s="65"/>
      <c r="V35" s="65"/>
      <c r="W35" s="65"/>
    </row>
    <row r="36" spans="4:25" ht="12.75">
      <c r="D36" s="56"/>
      <c r="E36" s="28" t="s">
        <v>51</v>
      </c>
      <c r="F36" s="28">
        <v>7884.85</v>
      </c>
      <c r="G36" s="127" t="s">
        <v>44</v>
      </c>
      <c r="H36" s="15"/>
      <c r="I36" s="61"/>
      <c r="J36" s="58"/>
      <c r="K36" s="28"/>
      <c r="L36" s="76"/>
      <c r="M36" s="61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4:25" ht="12.75">
      <c r="D37" s="61"/>
      <c r="E37" s="28" t="s">
        <v>52</v>
      </c>
      <c r="F37" s="41">
        <v>7842.95</v>
      </c>
      <c r="G37" s="127" t="s">
        <v>44</v>
      </c>
      <c r="H37" s="136"/>
      <c r="I37" s="89"/>
      <c r="J37" s="90"/>
      <c r="K37" s="28"/>
      <c r="L37" s="76"/>
      <c r="M37" s="61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4:25" ht="12.75">
      <c r="D38" s="61"/>
      <c r="E38" s="28" t="s">
        <v>53</v>
      </c>
      <c r="F38" s="28">
        <v>9025.69</v>
      </c>
      <c r="G38" s="127" t="s">
        <v>44</v>
      </c>
      <c r="H38" s="15"/>
      <c r="I38" s="61"/>
      <c r="J38" s="90"/>
      <c r="K38" s="28"/>
      <c r="L38" s="77"/>
      <c r="M38" s="61"/>
      <c r="N38" s="91"/>
      <c r="O38" s="91"/>
      <c r="P38" s="92"/>
      <c r="Q38" s="93"/>
      <c r="R38" s="58"/>
      <c r="S38" s="58"/>
      <c r="T38" s="58"/>
      <c r="U38" s="58"/>
      <c r="V38" s="58"/>
      <c r="W38" s="58"/>
      <c r="X38" s="58"/>
      <c r="Y38" s="58"/>
    </row>
    <row r="39" spans="4:25" ht="12.75">
      <c r="D39" s="61"/>
      <c r="E39" s="15" t="s">
        <v>54</v>
      </c>
      <c r="F39" s="102">
        <v>8793.74</v>
      </c>
      <c r="G39" s="127" t="s">
        <v>44</v>
      </c>
      <c r="H39" s="15"/>
      <c r="I39" s="94"/>
      <c r="J39" s="95"/>
      <c r="K39" s="28"/>
      <c r="L39" s="77"/>
      <c r="M39" s="61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4:25" ht="12.75">
      <c r="D40" s="61"/>
      <c r="E40" s="15" t="s">
        <v>55</v>
      </c>
      <c r="F40" s="102">
        <v>235424.12</v>
      </c>
      <c r="G40" s="127" t="s">
        <v>101</v>
      </c>
      <c r="H40" s="61"/>
      <c r="I40" s="61"/>
      <c r="K40" s="28"/>
      <c r="L40" s="41"/>
      <c r="M40" s="61"/>
      <c r="N40" s="58"/>
      <c r="O40" s="58"/>
      <c r="P40" s="96"/>
      <c r="Q40" s="58"/>
      <c r="R40" s="58"/>
      <c r="S40" s="58"/>
      <c r="T40" s="58"/>
      <c r="U40" s="58"/>
      <c r="V40" s="58"/>
      <c r="W40" s="58"/>
      <c r="X40" s="58"/>
      <c r="Y40" s="58"/>
    </row>
    <row r="41" spans="2:25" ht="12.75">
      <c r="B41" s="1"/>
      <c r="E41" s="12"/>
      <c r="F41" s="12"/>
      <c r="G41" s="12"/>
      <c r="H41" s="65"/>
      <c r="I41" s="97"/>
      <c r="J41" s="65"/>
      <c r="K41" s="28"/>
      <c r="L41" s="28"/>
      <c r="M41" s="97"/>
      <c r="N41" s="65"/>
      <c r="O41" s="65"/>
      <c r="Q41" s="87"/>
      <c r="R41" s="65"/>
      <c r="S41" s="65"/>
      <c r="T41" s="65"/>
      <c r="U41" s="65"/>
      <c r="V41" s="65"/>
      <c r="W41" s="65"/>
      <c r="X41" s="65"/>
      <c r="Y41" s="87"/>
    </row>
    <row r="42" spans="11:26" ht="12.75">
      <c r="K42" s="28"/>
      <c r="L42" s="28"/>
      <c r="N42" s="87"/>
      <c r="O42" s="87"/>
      <c r="P42" s="58"/>
      <c r="Q42" s="58"/>
      <c r="R42" s="87"/>
      <c r="S42" s="87"/>
      <c r="T42" s="65"/>
      <c r="U42" s="65"/>
      <c r="V42" s="87"/>
      <c r="W42" s="65"/>
      <c r="X42" s="65"/>
      <c r="Y42" s="65"/>
      <c r="Z42" s="97"/>
    </row>
    <row r="43" spans="6:25" ht="12.75">
      <c r="F43" s="175">
        <f>SUM(F29:F42)</f>
        <v>631505.3599999999</v>
      </c>
      <c r="K43" s="98"/>
      <c r="L43" s="98"/>
      <c r="N43" s="58"/>
      <c r="O43" s="58"/>
      <c r="P43" s="58"/>
      <c r="Q43" s="58"/>
      <c r="R43" s="58"/>
      <c r="S43" s="58"/>
      <c r="T43" s="99"/>
      <c r="U43" s="58"/>
      <c r="V43" s="58"/>
      <c r="W43" s="58"/>
      <c r="X43" s="58"/>
      <c r="Y43" s="58"/>
    </row>
    <row r="44" spans="6:25" ht="12.75">
      <c r="F44" s="176">
        <f>F28+F43</f>
        <v>1503654.4999999998</v>
      </c>
      <c r="K44" s="28"/>
      <c r="L44" s="100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1:25" ht="12.75">
      <c r="K45" s="15"/>
      <c r="L45" s="15"/>
      <c r="N45" s="58"/>
      <c r="O45" s="58"/>
      <c r="P45" s="87"/>
      <c r="Q45" s="58"/>
      <c r="R45" s="58"/>
      <c r="S45" s="58"/>
      <c r="T45" s="58"/>
      <c r="U45" s="58"/>
      <c r="V45" s="58"/>
      <c r="W45" s="58"/>
      <c r="X45" s="58"/>
      <c r="Y45" s="58"/>
    </row>
    <row r="46" spans="11:12" ht="12.75">
      <c r="K46" s="101"/>
      <c r="L46" s="102"/>
    </row>
    <row r="47" spans="3:12" ht="12.75">
      <c r="C47" s="1"/>
      <c r="D47" s="97"/>
      <c r="E47" s="97"/>
      <c r="F47" s="65" t="s">
        <v>125</v>
      </c>
      <c r="G47" s="97" t="s">
        <v>89</v>
      </c>
      <c r="K47" s="103"/>
      <c r="L47" s="102">
        <f>SUM(L15:L46)</f>
        <v>68518.31</v>
      </c>
    </row>
    <row r="48" spans="5:12" ht="12.75">
      <c r="E48" s="107" t="s">
        <v>101</v>
      </c>
      <c r="F48" s="137">
        <f>F4+F5+F8+F11+F15+F18+F23+F25+F26+F30+F32+F40</f>
        <v>1095802.1400000001</v>
      </c>
      <c r="G48" s="137">
        <v>913894</v>
      </c>
      <c r="K48" s="53"/>
      <c r="L48" s="104"/>
    </row>
    <row r="49" spans="4:12" ht="12.75">
      <c r="D49" s="1"/>
      <c r="E49" s="107" t="s">
        <v>104</v>
      </c>
      <c r="F49" s="137">
        <f>F6+F7+F10+F12+F13+F16+F17+F21+F24</f>
        <v>175511.85000000003</v>
      </c>
      <c r="G49" s="137">
        <v>287226</v>
      </c>
      <c r="K49" s="58"/>
      <c r="L49" s="104"/>
    </row>
    <row r="50" spans="5:7" ht="12.75">
      <c r="E50" s="127" t="s">
        <v>121</v>
      </c>
      <c r="F50" s="138">
        <f>F22</f>
        <v>49948.57</v>
      </c>
      <c r="G50" s="137"/>
    </row>
    <row r="51" spans="5:7" ht="12.75">
      <c r="E51" s="124" t="s">
        <v>116</v>
      </c>
      <c r="F51" s="137">
        <f>F14</f>
        <v>49622.4</v>
      </c>
      <c r="G51" s="137"/>
    </row>
    <row r="52" spans="5:7" ht="12.75">
      <c r="E52" s="139" t="s">
        <v>126</v>
      </c>
      <c r="F52" s="137">
        <f>F29+F31+F33+F35+F36+F37+F38+F39</f>
        <v>98948.74</v>
      </c>
      <c r="G52" s="137"/>
    </row>
    <row r="53" spans="5:7" ht="12.75">
      <c r="E53" s="139" t="s">
        <v>127</v>
      </c>
      <c r="G53" s="137">
        <v>43277</v>
      </c>
    </row>
    <row r="54" ht="12.75">
      <c r="G54" s="137"/>
    </row>
    <row r="55" spans="6:7" ht="12.75">
      <c r="F55" s="56">
        <f>SUM(F48:F54)</f>
        <v>1469833.7000000002</v>
      </c>
      <c r="G55" s="137">
        <f>SUM(G48:G54)</f>
        <v>1244397</v>
      </c>
    </row>
    <row r="58" ht="12.75">
      <c r="F58" s="138">
        <f>531274.52+49948.57+49622.4</f>
        <v>630845.49</v>
      </c>
    </row>
    <row r="59" spans="3:6" ht="12.75">
      <c r="C59" s="138" t="s">
        <v>128</v>
      </c>
      <c r="F59" s="137">
        <f>G48-F58</f>
        <v>283048.51</v>
      </c>
    </row>
    <row r="60" spans="5:6" ht="12.75">
      <c r="E60" s="138" t="s">
        <v>130</v>
      </c>
      <c r="F60" s="137">
        <f>F59/4</f>
        <v>70762.1275</v>
      </c>
    </row>
  </sheetData>
  <sheetProtection/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3.25390625" style="0" customWidth="1"/>
    <col min="2" max="2" width="45.375" style="0" customWidth="1"/>
    <col min="4" max="4" width="10.75390625" style="0" customWidth="1"/>
    <col min="5" max="5" width="16.00390625" style="0" customWidth="1"/>
  </cols>
  <sheetData>
    <row r="2" ht="12.75">
      <c r="C2" s="140" t="s">
        <v>3</v>
      </c>
    </row>
    <row r="3" ht="12.75">
      <c r="C3" s="141" t="s">
        <v>4</v>
      </c>
    </row>
    <row r="4" ht="12.75">
      <c r="C4" s="141" t="s">
        <v>5</v>
      </c>
    </row>
    <row r="5" ht="12.75">
      <c r="C5" s="141" t="s">
        <v>56</v>
      </c>
    </row>
    <row r="7" spans="1:5" ht="12.75">
      <c r="A7" s="145" t="s">
        <v>6</v>
      </c>
      <c r="B7" s="146" t="s">
        <v>7</v>
      </c>
      <c r="C7" s="147" t="s">
        <v>8</v>
      </c>
      <c r="D7" s="147" t="s">
        <v>9</v>
      </c>
      <c r="E7" s="147" t="s">
        <v>10</v>
      </c>
    </row>
    <row r="8" spans="1:5" ht="12.75">
      <c r="A8" s="148" t="s">
        <v>11</v>
      </c>
      <c r="B8" s="148"/>
      <c r="C8" s="149" t="s">
        <v>12</v>
      </c>
      <c r="D8" s="149" t="s">
        <v>57</v>
      </c>
      <c r="E8" s="149" t="s">
        <v>57</v>
      </c>
    </row>
    <row r="9" spans="1:5" ht="12.75">
      <c r="A9" s="150">
        <v>1</v>
      </c>
      <c r="B9" s="150" t="s">
        <v>14</v>
      </c>
      <c r="C9" s="150"/>
      <c r="D9" s="150"/>
      <c r="E9" s="150"/>
    </row>
    <row r="10" spans="1:5" ht="12.75">
      <c r="A10" s="12"/>
      <c r="B10" s="12" t="s">
        <v>15</v>
      </c>
      <c r="C10" s="151" t="s">
        <v>16</v>
      </c>
      <c r="D10" s="152">
        <v>814.2</v>
      </c>
      <c r="E10" s="153">
        <v>811.4</v>
      </c>
    </row>
    <row r="11" spans="1:5" ht="12.75">
      <c r="A11" s="12"/>
      <c r="B11" s="12" t="s">
        <v>17</v>
      </c>
      <c r="C11" s="151" t="s">
        <v>16</v>
      </c>
      <c r="D11" s="152">
        <v>210.1</v>
      </c>
      <c r="E11" s="153">
        <v>211.1</v>
      </c>
    </row>
    <row r="12" spans="1:5" ht="12.75">
      <c r="A12" s="12"/>
      <c r="B12" s="12" t="s">
        <v>18</v>
      </c>
      <c r="C12" s="151" t="s">
        <v>16</v>
      </c>
      <c r="D12" s="152">
        <v>85.8</v>
      </c>
      <c r="E12" s="153">
        <v>85.8</v>
      </c>
    </row>
    <row r="13" spans="1:5" ht="12.75">
      <c r="A13" s="12"/>
      <c r="B13" s="12" t="s">
        <v>19</v>
      </c>
      <c r="C13" s="151" t="s">
        <v>16</v>
      </c>
      <c r="D13" s="152">
        <v>1503.7</v>
      </c>
      <c r="E13" s="153">
        <v>1503.7</v>
      </c>
    </row>
    <row r="14" spans="1:5" ht="12.75">
      <c r="A14" s="12"/>
      <c r="B14" s="12" t="s">
        <v>58</v>
      </c>
      <c r="C14" s="151" t="s">
        <v>16</v>
      </c>
      <c r="D14" s="152">
        <v>7.8</v>
      </c>
      <c r="E14" s="153">
        <v>7.7</v>
      </c>
    </row>
    <row r="15" spans="1:5" ht="12.75">
      <c r="A15" s="12"/>
      <c r="B15" s="28" t="s">
        <v>20</v>
      </c>
      <c r="C15" s="151" t="s">
        <v>16</v>
      </c>
      <c r="D15" s="153">
        <v>40.8</v>
      </c>
      <c r="E15" s="153">
        <v>26.4</v>
      </c>
    </row>
    <row r="16" spans="1:5" ht="12.75">
      <c r="A16" s="12"/>
      <c r="B16" s="35" t="s">
        <v>21</v>
      </c>
      <c r="C16" s="151" t="s">
        <v>16</v>
      </c>
      <c r="D16" s="153">
        <v>115.6</v>
      </c>
      <c r="E16" s="153">
        <v>112.1</v>
      </c>
    </row>
    <row r="17" spans="1:5" ht="12.75">
      <c r="A17" s="150"/>
      <c r="C17" s="151" t="s">
        <v>16</v>
      </c>
      <c r="D17" s="153"/>
      <c r="E17" s="153"/>
    </row>
    <row r="18" spans="1:5" ht="12.75">
      <c r="A18" s="150"/>
      <c r="B18" s="35" t="s">
        <v>22</v>
      </c>
      <c r="C18" s="151" t="s">
        <v>16</v>
      </c>
      <c r="D18" s="153"/>
      <c r="E18" s="153">
        <v>14.6</v>
      </c>
    </row>
    <row r="19" spans="1:5" ht="12.75">
      <c r="A19" s="12"/>
      <c r="B19" s="12" t="s">
        <v>23</v>
      </c>
      <c r="C19" s="151" t="s">
        <v>16</v>
      </c>
      <c r="D19" s="152"/>
      <c r="E19" s="153"/>
    </row>
    <row r="20" spans="1:5" ht="12.75">
      <c r="A20" s="12"/>
      <c r="B20" s="150" t="s">
        <v>24</v>
      </c>
      <c r="C20" s="142" t="s">
        <v>16</v>
      </c>
      <c r="D20" s="154">
        <f>SUM(D10:D19)</f>
        <v>2778.0000000000005</v>
      </c>
      <c r="E20" s="154">
        <f>SUM(E10:E19)</f>
        <v>2772.7999999999997</v>
      </c>
    </row>
    <row r="21" spans="1:5" ht="12.75">
      <c r="A21" s="150"/>
      <c r="B21" s="150"/>
      <c r="C21" s="142"/>
      <c r="D21" s="142"/>
      <c r="E21" s="142"/>
    </row>
    <row r="22" spans="1:5" ht="12.75">
      <c r="A22" s="150"/>
      <c r="B22" s="155"/>
      <c r="C22" s="142"/>
      <c r="D22" s="142"/>
      <c r="E22" s="142"/>
    </row>
    <row r="23" spans="1:5" ht="12.75">
      <c r="A23" s="150">
        <v>2</v>
      </c>
      <c r="B23" s="155" t="s">
        <v>25</v>
      </c>
      <c r="C23" s="142"/>
      <c r="D23" s="142"/>
      <c r="E23" s="142"/>
    </row>
    <row r="24" spans="1:7" ht="12.75">
      <c r="A24" s="12"/>
      <c r="B24" s="12" t="s">
        <v>26</v>
      </c>
      <c r="C24" s="151" t="s">
        <v>16</v>
      </c>
      <c r="D24" s="152">
        <v>1601</v>
      </c>
      <c r="E24" s="152">
        <v>1601</v>
      </c>
      <c r="G24" s="56"/>
    </row>
    <row r="25" spans="1:5" ht="12.75">
      <c r="A25" s="12"/>
      <c r="B25" s="12" t="s">
        <v>1</v>
      </c>
      <c r="C25" s="151" t="s">
        <v>16</v>
      </c>
      <c r="D25" s="152">
        <v>345</v>
      </c>
      <c r="E25" s="152">
        <v>345.5</v>
      </c>
    </row>
    <row r="26" spans="1:5" ht="12.75">
      <c r="A26" s="12"/>
      <c r="B26" s="12" t="s">
        <v>27</v>
      </c>
      <c r="C26" s="151" t="s">
        <v>16</v>
      </c>
      <c r="D26" s="152">
        <v>491</v>
      </c>
      <c r="E26" s="152">
        <v>491</v>
      </c>
    </row>
    <row r="27" spans="1:5" ht="12.75">
      <c r="A27" s="12"/>
      <c r="B27" s="12" t="s">
        <v>28</v>
      </c>
      <c r="C27" s="151" t="s">
        <v>16</v>
      </c>
      <c r="D27" s="152">
        <v>20</v>
      </c>
      <c r="E27" s="152">
        <v>19.7</v>
      </c>
    </row>
    <row r="28" spans="1:5" ht="12.75">
      <c r="A28" s="12"/>
      <c r="B28" s="12" t="s">
        <v>29</v>
      </c>
      <c r="C28" s="151" t="s">
        <v>16</v>
      </c>
      <c r="D28" s="152">
        <v>136</v>
      </c>
      <c r="E28" s="152">
        <v>133.4</v>
      </c>
    </row>
    <row r="29" spans="1:5" ht="12.75">
      <c r="A29" s="12"/>
      <c r="B29" s="12" t="s">
        <v>22</v>
      </c>
      <c r="C29" s="151" t="s">
        <v>16</v>
      </c>
      <c r="D29" s="152">
        <v>185</v>
      </c>
      <c r="E29" s="152">
        <v>265.7</v>
      </c>
    </row>
    <row r="30" spans="1:5" ht="12.75">
      <c r="A30" s="12"/>
      <c r="B30" s="150" t="s">
        <v>24</v>
      </c>
      <c r="C30" s="151" t="s">
        <v>16</v>
      </c>
      <c r="D30" s="154">
        <f>SUM(D24:D29)</f>
        <v>2778</v>
      </c>
      <c r="E30" s="154">
        <f>SUM(E24:E29)</f>
        <v>2856.2999999999997</v>
      </c>
    </row>
    <row r="31" spans="1:5" ht="12.75">
      <c r="A31" s="150"/>
      <c r="B31" s="35"/>
      <c r="C31" s="151"/>
      <c r="D31" s="153"/>
      <c r="E31" s="153"/>
    </row>
    <row r="32" spans="1:5" ht="12.75">
      <c r="A32" s="150">
        <v>3</v>
      </c>
      <c r="B32" s="35" t="s">
        <v>30</v>
      </c>
      <c r="C32" s="151" t="s">
        <v>16</v>
      </c>
      <c r="D32" s="153">
        <f>D20-D30</f>
        <v>0</v>
      </c>
      <c r="E32" s="153">
        <f>E20-E30</f>
        <v>-83.5</v>
      </c>
    </row>
    <row r="33" spans="1:5" ht="12.75">
      <c r="A33" s="12">
        <v>4</v>
      </c>
      <c r="B33" s="35"/>
      <c r="C33" s="151"/>
      <c r="D33" s="153"/>
      <c r="E33" s="153"/>
    </row>
    <row r="34" spans="1:5" ht="12.75">
      <c r="A34" s="150"/>
      <c r="B34" s="156"/>
      <c r="C34" s="151"/>
      <c r="D34" s="153"/>
      <c r="E34" s="153"/>
    </row>
    <row r="35" spans="1:5" ht="12.75">
      <c r="A35" s="150"/>
      <c r="B35" s="35" t="s">
        <v>31</v>
      </c>
      <c r="C35" s="157" t="s">
        <v>32</v>
      </c>
      <c r="D35" s="153">
        <v>0</v>
      </c>
      <c r="E35" s="153">
        <f>-(100-E20/E30*100)</f>
        <v>-2.923362391905613</v>
      </c>
    </row>
    <row r="36" spans="1:5" ht="12.75">
      <c r="A36" s="70"/>
      <c r="B36" s="143"/>
      <c r="C36" s="143"/>
      <c r="D36" s="158"/>
      <c r="E36" s="159"/>
    </row>
    <row r="37" spans="1:5" ht="12.75">
      <c r="A37" s="70"/>
      <c r="B37" s="143"/>
      <c r="C37" s="143"/>
      <c r="D37" s="158"/>
      <c r="E37" s="159"/>
    </row>
    <row r="38" spans="1:5" ht="12.75">
      <c r="A38" s="143"/>
      <c r="B38" t="s">
        <v>2</v>
      </c>
      <c r="C38" s="158"/>
      <c r="D38" s="160" t="s">
        <v>33</v>
      </c>
      <c r="E38" s="161"/>
    </row>
    <row r="39" spans="1:5" ht="12.75">
      <c r="A39" s="143"/>
      <c r="B39" s="144"/>
      <c r="C39" s="158"/>
      <c r="D39" s="160"/>
      <c r="E39" s="161"/>
    </row>
    <row r="40" spans="1:5" ht="12.75">
      <c r="A40" s="143"/>
      <c r="B40" s="144" t="s">
        <v>34</v>
      </c>
      <c r="C40" s="160"/>
      <c r="D40" s="160" t="s">
        <v>35</v>
      </c>
      <c r="E40" s="162"/>
    </row>
  </sheetData>
  <sheetProtection/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ECONOM</cp:lastModifiedBy>
  <cp:lastPrinted>2022-01-25T08:02:18Z</cp:lastPrinted>
  <dcterms:created xsi:type="dcterms:W3CDTF">2021-09-22T05:48:01Z</dcterms:created>
  <dcterms:modified xsi:type="dcterms:W3CDTF">2022-01-25T08:27:20Z</dcterms:modified>
  <cp:category/>
  <cp:version/>
  <cp:contentType/>
  <cp:contentStatus/>
</cp:coreProperties>
</file>