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9120" tabRatio="599" activeTab="0"/>
  </bookViews>
  <sheets>
    <sheet name="Лист1" sheetId="1" r:id="rId1"/>
    <sheet name="кек" sheetId="2" state="hidden" r:id="rId2"/>
  </sheets>
  <definedNames>
    <definedName name="_xlnm.Print_Titles" localSheetId="0">'Лист1'!$13:$15</definedName>
    <definedName name="_xlnm.Print_Area" localSheetId="0">'Лист1'!$A$1:$L$129</definedName>
  </definedNames>
  <calcPr fullCalcOnLoad="1"/>
</workbook>
</file>

<file path=xl/sharedStrings.xml><?xml version="1.0" encoding="utf-8"?>
<sst xmlns="http://schemas.openxmlformats.org/spreadsheetml/2006/main" count="181" uniqueCount="168">
  <si>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</si>
  <si>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</si>
  <si>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</si>
  <si>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</si>
  <si>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</si>
  <si>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 xml:space="preserve"> Плата за землю</t>
  </si>
  <si>
    <t>Надходження відрахувань та збору на будівництво, реконстукцію, ремонт і утримання автомобільних доріг загального користування</t>
  </si>
  <si>
    <t>Інші фонди</t>
  </si>
  <si>
    <t>Разом доходів</t>
  </si>
  <si>
    <t>Перевищення доходів над видатками</t>
  </si>
  <si>
    <t>Цільові фонди</t>
  </si>
  <si>
    <t>у %% до плану</t>
  </si>
  <si>
    <t>план на 2005 рік з урахуванням внесених змін</t>
  </si>
  <si>
    <t>виконано за 2005 рік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</si>
  <si>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</si>
  <si>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 для поетапного запровадження умов оплати праці працівників бюджетної сфери на основі Єдиної тарифної сітки та забезпечення видатків на  оплату праці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</si>
  <si>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</si>
  <si>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</si>
  <si>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</si>
  <si>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</si>
  <si>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</si>
  <si>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</si>
  <si>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</si>
  <si>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</si>
  <si>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</si>
  <si>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</si>
  <si>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</si>
  <si>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</si>
  <si>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</si>
  <si>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</si>
  <si>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</si>
  <si>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</si>
  <si>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</si>
  <si>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</si>
  <si>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</si>
  <si>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</si>
  <si>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</si>
  <si>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</si>
  <si>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</si>
  <si>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</si>
  <si>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</si>
  <si>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</si>
  <si>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</si>
  <si>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</si>
  <si>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</si>
  <si>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</si>
  <si>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</si>
  <si>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</si>
  <si>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</si>
  <si>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</si>
  <si>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</si>
  <si>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у % до плану</t>
  </si>
  <si>
    <t>грн.</t>
  </si>
  <si>
    <t>Дотаціі</t>
  </si>
  <si>
    <t>Додаток</t>
  </si>
  <si>
    <t>РАЗОМ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</si>
  <si>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</si>
  <si>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</si>
  <si>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</si>
  <si>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</si>
  <si>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</si>
  <si>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ЗВІТ</t>
  </si>
  <si>
    <t>у % до річного плану</t>
  </si>
  <si>
    <t>Збір за першу реєстрацію транспортних засобів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</si>
  <si>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</si>
  <si>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</si>
  <si>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план на 2012р. з урахуванням внесених змін</t>
  </si>
  <si>
    <t>Податок на доходи фізичних осіб</t>
  </si>
  <si>
    <t>Податок з власників транспортних засобів</t>
  </si>
  <si>
    <t>Цільові фонди, утворені органами місцевого самоврядування</t>
  </si>
  <si>
    <t>Всього без урахування трансфертів</t>
  </si>
  <si>
    <t>план на  1 квартал  2012р. з урахуванням внесених змін</t>
  </si>
  <si>
    <t xml:space="preserve">виконано за 1 квартал   2012р.  </t>
  </si>
  <si>
    <t xml:space="preserve">виконано за 1 квартал  2012р.  </t>
  </si>
  <si>
    <t>ККД</t>
  </si>
  <si>
    <t>у %% до</t>
  </si>
  <si>
    <t>Податкові надходження</t>
  </si>
  <si>
    <t>Податки на доходи, податки на прибуток,     податки на збільшення ринкової вартості</t>
  </si>
  <si>
    <t>Податки на власність</t>
  </si>
  <si>
    <t>Збори та плата за спеціальне використання природних ресурсів </t>
  </si>
  <si>
    <t>Місцеві податки і збори</t>
  </si>
  <si>
    <t>Місцеві податки і збори, нараховані до 1 січня 2011 року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</si>
  <si>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</si>
  <si>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</si>
  <si>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</si>
  <si>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</si>
  <si>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</si>
  <si>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</si>
  <si>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Реєстраційний збір за проведення державної реєстрації юридичних осіб та фізичних осіб - підприємців </t>
  </si>
  <si>
    <t>Державне мито 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</si>
  <si>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</si>
  <si>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</si>
  <si>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</si>
  <si>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</si>
  <si>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</si>
  <si>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</si>
  <si>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</si>
  <si>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</si>
  <si>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</si>
  <si>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</si>
  <si>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</si>
  <si>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</si>
  <si>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</si>
  <si>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</si>
  <si>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</si>
  <si>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</si>
  <si>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</si>
  <si>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</si>
  <si>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</si>
  <si>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</si>
  <si>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</si>
  <si>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</si>
  <si>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</si>
  <si>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</si>
  <si>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</si>
  <si>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</si>
  <si>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</si>
  <si>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Житлово-експлуатаційне господарство</t>
  </si>
  <si>
    <t>Кап.ремонт жилфонда місцевих органів влади</t>
  </si>
  <si>
    <t>Дотацiя житлово-комунальному господарству</t>
  </si>
  <si>
    <t>Водопровідно-каналізаційне господарство</t>
  </si>
  <si>
    <t>Теплові мережі</t>
  </si>
  <si>
    <t>Благоустрій міст, сіл, селищ</t>
  </si>
  <si>
    <t>Підприємства і організації побутового обслуговування, що входять до комунальної власності</t>
  </si>
  <si>
    <t>Погашення заборгованості на теплову енергоію, що вироблялася, транспортувалася та постачалася населенню, яка виникла в звязку з невідповідністю фактичної вартості теплової енергії тарифам, що затверджувалися обо погоджувалися органами державної влади чи органами місцевого самоврядування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</si>
  <si>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</si>
  <si>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</si>
  <si>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</si>
  <si>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</si>
  <si>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</si>
  <si>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Капiтальнi вкладення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</si>
  <si>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</si>
  <si>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</si>
  <si>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за пільговий проїзд у залізничному транспорті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</si>
  <si>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</si>
  <si>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</si>
  <si>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</si>
  <si>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</si>
  <si>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>Підтримка малого і середнього підприємництва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</si>
  <si>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</si>
  <si>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</si>
  <si>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</si>
  <si>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</si>
  <si>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Інші  природоохоронні заходи</t>
  </si>
  <si>
    <t>Разом видатків</t>
  </si>
  <si>
    <t>ВИДАТКИ</t>
  </si>
  <si>
    <t>виконання  2012року</t>
  </si>
  <si>
    <t>План на 2013р. з урахуванням внесених змін</t>
  </si>
  <si>
    <t>плану на  2013 рік</t>
  </si>
  <si>
    <t>Землеустрій</t>
  </si>
  <si>
    <r>
      <t xml:space="preserve">   про виконання міського бюджету м. Лисичанська за </t>
    </r>
    <r>
      <rPr>
        <b/>
        <sz val="14"/>
        <rFont val="Arial"/>
        <family val="2"/>
      </rPr>
      <t>9 місяців</t>
    </r>
    <r>
      <rPr>
        <b/>
        <sz val="14"/>
        <rFont val="Arial Cyr"/>
        <family val="0"/>
      </rPr>
      <t xml:space="preserve"> </t>
    </r>
    <r>
      <rPr>
        <b/>
        <sz val="10.5"/>
        <rFont val="Arial Cyr"/>
        <family val="2"/>
      </rPr>
      <t xml:space="preserve"> </t>
    </r>
    <r>
      <rPr>
        <b/>
        <sz val="14"/>
        <rFont val="Arial Cyr"/>
        <family val="2"/>
      </rPr>
      <t xml:space="preserve"> 2013 року.</t>
    </r>
  </si>
  <si>
    <t>Виконано          за 9 місяців 2012 року</t>
  </si>
  <si>
    <t>План                           на 9 місяців  2013 р. з урахуванням внесених змін</t>
  </si>
  <si>
    <t xml:space="preserve">Виконано за 9 місяців 2013 року  </t>
  </si>
  <si>
    <t>виконан-ня  9 місяців 2012року</t>
  </si>
  <si>
    <t>плану на 9 місяців 2013 рік</t>
  </si>
  <si>
    <t>Виконано                  за 9 місяців 2012 рік</t>
  </si>
  <si>
    <t xml:space="preserve">Виконано за 9 місяців  2013 року  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</si>
  <si>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</si>
  <si>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Податок на нерухоме майно, відмінне від земельної ділянки </t>
  </si>
  <si>
    <t>Збір за провадження деяких видів підприємницької діяльності </t>
  </si>
  <si>
    <t>Єдиний податок</t>
  </si>
  <si>
    <t>Туристичний збір </t>
  </si>
  <si>
    <t>Видатки, не віднесені до основних груп (Дотація вирівнювання і інша дотація м.м.Новодружеськ и Привілля, програма по військомату)</t>
  </si>
  <si>
    <t>до рішення виконкому</t>
  </si>
  <si>
    <t>Перший заступник міського голови                                                                         А.Л.Шальнєв</t>
  </si>
  <si>
    <t>Начальник фінансового управління                                                                         М.Г.Солодовник</t>
  </si>
  <si>
    <t>від "19"    11    2013 р.   № 488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</si>
</sst>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  <numFmt numFmtId="189" formatCode="0.0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0"/>
      <name val="Arial CE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2"/>
      <name val="Arial Cyr"/>
      <family val="0"/>
    </font>
    <font>
      <b/>
      <sz val="12"/>
      <color indexed="18"/>
      <name val="Arial Cyr"/>
      <family val="0"/>
    </font>
    <font>
      <b/>
      <sz val="14"/>
      <name val="Arial Cyr"/>
      <family val="2"/>
    </font>
    <font>
      <b/>
      <sz val="12"/>
      <color indexed="12"/>
      <name val="Arial Cyr"/>
      <family val="0"/>
    </font>
    <font>
      <sz val="14"/>
      <name val="Arial Cyr"/>
      <family val="0"/>
    </font>
    <font>
      <b/>
      <sz val="14"/>
      <name val="Arial"/>
      <family val="2"/>
    </font>
    <font>
      <b/>
      <sz val="10.5"/>
      <name val="Arial Cyr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7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11" fillId="0" borderId="7" xfId="0" applyFont="1" applyBorder="1" applyAlignment="1">
      <alignment/>
    </xf>
    <xf numFmtId="0" fontId="11" fillId="0" borderId="8" xfId="0" applyFont="1" applyBorder="1" applyAlignment="1" applyProtection="1">
      <alignment vertical="top" wrapText="1"/>
      <protection/>
    </xf>
    <xf numFmtId="0" fontId="11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7" xfId="0" applyFont="1" applyBorder="1" applyAlignment="1" applyProtection="1">
      <alignment vertical="top" wrapText="1"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 applyProtection="1">
      <alignment vertical="top" wrapText="1"/>
      <protection/>
    </xf>
    <xf numFmtId="174" fontId="10" fillId="0" borderId="1" xfId="0" applyNumberFormat="1" applyFont="1" applyBorder="1" applyAlignment="1" applyProtection="1">
      <alignment/>
      <protection/>
    </xf>
    <xf numFmtId="0" fontId="9" fillId="0" borderId="9" xfId="0" applyFont="1" applyBorder="1" applyAlignment="1">
      <alignment/>
    </xf>
    <xf numFmtId="0" fontId="9" fillId="0" borderId="9" xfId="0" applyFont="1" applyBorder="1" applyAlignment="1" applyProtection="1">
      <alignment vertical="top" wrapText="1"/>
      <protection/>
    </xf>
    <xf numFmtId="174" fontId="10" fillId="0" borderId="10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 applyProtection="1">
      <alignment/>
      <protection/>
    </xf>
    <xf numFmtId="174" fontId="11" fillId="0" borderId="11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>
      <alignment/>
    </xf>
    <xf numFmtId="174" fontId="11" fillId="0" borderId="11" xfId="0" applyNumberFormat="1" applyFont="1" applyBorder="1" applyAlignment="1">
      <alignment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2" xfId="0" applyNumberFormat="1" applyFont="1" applyBorder="1" applyAlignment="1" applyProtection="1">
      <alignment wrapText="1"/>
      <protection/>
    </xf>
    <xf numFmtId="174" fontId="10" fillId="0" borderId="13" xfId="0" applyNumberFormat="1" applyFont="1" applyBorder="1" applyAlignment="1" applyProtection="1">
      <alignment/>
      <protection/>
    </xf>
    <xf numFmtId="174" fontId="10" fillId="0" borderId="14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/>
      <protection/>
    </xf>
    <xf numFmtId="174" fontId="9" fillId="0" borderId="16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11" fillId="0" borderId="15" xfId="0" applyNumberFormat="1" applyFont="1" applyBorder="1" applyAlignment="1" applyProtection="1">
      <alignment wrapText="1"/>
      <protection/>
    </xf>
    <xf numFmtId="174" fontId="11" fillId="0" borderId="11" xfId="0" applyNumberFormat="1" applyFont="1" applyBorder="1" applyAlignment="1" applyProtection="1">
      <alignment wrapText="1"/>
      <protection/>
    </xf>
    <xf numFmtId="174" fontId="11" fillId="0" borderId="16" xfId="0" applyNumberFormat="1" applyFont="1" applyBorder="1" applyAlignment="1" applyProtection="1">
      <alignment wrapText="1"/>
      <protection/>
    </xf>
    <xf numFmtId="174" fontId="9" fillId="0" borderId="15" xfId="0" applyNumberFormat="1" applyFont="1" applyBorder="1" applyAlignment="1">
      <alignment/>
    </xf>
    <xf numFmtId="174" fontId="9" fillId="0" borderId="16" xfId="0" applyNumberFormat="1" applyFont="1" applyBorder="1" applyAlignment="1">
      <alignment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9" fillId="0" borderId="17" xfId="0" applyNumberFormat="1" applyFont="1" applyBorder="1" applyAlignment="1" applyProtection="1">
      <alignment wrapText="1"/>
      <protection/>
    </xf>
    <xf numFmtId="174" fontId="9" fillId="0" borderId="18" xfId="0" applyNumberFormat="1" applyFont="1" applyBorder="1" applyAlignment="1" applyProtection="1">
      <alignment wrapText="1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/>
    </xf>
    <xf numFmtId="189" fontId="15" fillId="0" borderId="21" xfId="0" applyNumberFormat="1" applyFont="1" applyBorder="1" applyAlignment="1">
      <alignment/>
    </xf>
    <xf numFmtId="0" fontId="5" fillId="0" borderId="21" xfId="0" applyFont="1" applyBorder="1" applyAlignment="1">
      <alignment vertical="top"/>
    </xf>
    <xf numFmtId="0" fontId="5" fillId="0" borderId="21" xfId="0" applyFont="1" applyBorder="1" applyAlignment="1">
      <alignment vertical="top" wrapText="1"/>
    </xf>
    <xf numFmtId="4" fontId="5" fillId="0" borderId="21" xfId="0" applyNumberFormat="1" applyFont="1" applyBorder="1" applyAlignment="1">
      <alignment vertical="top" wrapText="1"/>
    </xf>
    <xf numFmtId="189" fontId="5" fillId="0" borderId="21" xfId="0" applyNumberFormat="1" applyFont="1" applyBorder="1" applyAlignment="1">
      <alignment vertical="top" wrapText="1"/>
    </xf>
    <xf numFmtId="189" fontId="5" fillId="0" borderId="22" xfId="0" applyNumberFormat="1" applyFont="1" applyBorder="1" applyAlignment="1">
      <alignment vertical="top" wrapText="1"/>
    </xf>
    <xf numFmtId="0" fontId="15" fillId="0" borderId="23" xfId="0" applyFont="1" applyBorder="1" applyAlignment="1">
      <alignment vertical="top"/>
    </xf>
    <xf numFmtId="0" fontId="15" fillId="0" borderId="23" xfId="0" applyFont="1" applyBorder="1" applyAlignment="1">
      <alignment vertical="top" wrapText="1"/>
    </xf>
    <xf numFmtId="4" fontId="15" fillId="0" borderId="23" xfId="0" applyNumberFormat="1" applyFont="1" applyBorder="1" applyAlignment="1">
      <alignment vertical="top" wrapText="1"/>
    </xf>
    <xf numFmtId="4" fontId="15" fillId="0" borderId="24" xfId="0" applyNumberFormat="1" applyFont="1" applyBorder="1" applyAlignment="1">
      <alignment vertical="top" wrapText="1"/>
    </xf>
    <xf numFmtId="189" fontId="5" fillId="0" borderId="23" xfId="0" applyNumberFormat="1" applyFont="1" applyBorder="1" applyAlignment="1">
      <alignment vertical="top" wrapText="1"/>
    </xf>
    <xf numFmtId="4" fontId="15" fillId="0" borderId="25" xfId="0" applyNumberFormat="1" applyFont="1" applyBorder="1" applyAlignment="1">
      <alignment vertical="top" wrapText="1"/>
    </xf>
    <xf numFmtId="189" fontId="5" fillId="0" borderId="26" xfId="0" applyNumberFormat="1" applyFont="1" applyBorder="1" applyAlignment="1">
      <alignment vertical="top" wrapText="1"/>
    </xf>
    <xf numFmtId="0" fontId="15" fillId="0" borderId="27" xfId="0" applyFont="1" applyBorder="1" applyAlignment="1">
      <alignment vertical="top"/>
    </xf>
    <xf numFmtId="0" fontId="15" fillId="0" borderId="27" xfId="0" applyFont="1" applyBorder="1" applyAlignment="1">
      <alignment vertical="top" wrapText="1"/>
    </xf>
    <xf numFmtId="4" fontId="15" fillId="0" borderId="27" xfId="0" applyNumberFormat="1" applyFont="1" applyBorder="1" applyAlignment="1">
      <alignment vertical="top" wrapText="1"/>
    </xf>
    <xf numFmtId="4" fontId="15" fillId="0" borderId="28" xfId="0" applyNumberFormat="1" applyFont="1" applyBorder="1" applyAlignment="1">
      <alignment vertical="top" wrapText="1"/>
    </xf>
    <xf numFmtId="189" fontId="5" fillId="0" borderId="29" xfId="0" applyNumberFormat="1" applyFont="1" applyBorder="1" applyAlignment="1">
      <alignment vertical="top" wrapText="1"/>
    </xf>
    <xf numFmtId="4" fontId="15" fillId="0" borderId="30" xfId="0" applyNumberFormat="1" applyFont="1" applyBorder="1" applyAlignment="1">
      <alignment vertical="top" wrapText="1"/>
    </xf>
    <xf numFmtId="189" fontId="5" fillId="0" borderId="31" xfId="0" applyNumberFormat="1" applyFont="1" applyBorder="1" applyAlignment="1">
      <alignment vertical="top" wrapText="1"/>
    </xf>
    <xf numFmtId="189" fontId="15" fillId="0" borderId="26" xfId="0" applyNumberFormat="1" applyFont="1" applyBorder="1" applyAlignment="1">
      <alignment vertical="top" wrapText="1"/>
    </xf>
    <xf numFmtId="189" fontId="15" fillId="0" borderId="29" xfId="0" applyNumberFormat="1" applyFont="1" applyBorder="1" applyAlignment="1">
      <alignment vertical="top" wrapText="1"/>
    </xf>
    <xf numFmtId="189" fontId="5" fillId="0" borderId="20" xfId="0" applyNumberFormat="1" applyFont="1" applyBorder="1" applyAlignment="1">
      <alignment vertical="top" wrapText="1"/>
    </xf>
    <xf numFmtId="0" fontId="15" fillId="0" borderId="31" xfId="0" applyFont="1" applyBorder="1" applyAlignment="1">
      <alignment vertical="top"/>
    </xf>
    <xf numFmtId="0" fontId="15" fillId="0" borderId="31" xfId="0" applyFont="1" applyBorder="1" applyAlignment="1">
      <alignment vertical="top" wrapText="1"/>
    </xf>
    <xf numFmtId="4" fontId="15" fillId="0" borderId="31" xfId="0" applyNumberFormat="1" applyFont="1" applyBorder="1" applyAlignment="1">
      <alignment vertical="top" wrapText="1"/>
    </xf>
    <xf numFmtId="4" fontId="15" fillId="0" borderId="21" xfId="0" applyNumberFormat="1" applyFont="1" applyBorder="1" applyAlignment="1">
      <alignment vertical="top" wrapText="1"/>
    </xf>
    <xf numFmtId="4" fontId="15" fillId="0" borderId="32" xfId="0" applyNumberFormat="1" applyFont="1" applyBorder="1" applyAlignment="1">
      <alignment vertical="top" wrapText="1"/>
    </xf>
    <xf numFmtId="0" fontId="5" fillId="0" borderId="21" xfId="0" applyFont="1" applyBorder="1" applyAlignment="1">
      <alignment/>
    </xf>
    <xf numFmtId="4" fontId="5" fillId="0" borderId="22" xfId="0" applyNumberFormat="1" applyFont="1" applyBorder="1" applyAlignment="1">
      <alignment vertical="top" wrapText="1"/>
    </xf>
    <xf numFmtId="4" fontId="15" fillId="0" borderId="26" xfId="0" applyNumberFormat="1" applyFont="1" applyBorder="1" applyAlignment="1">
      <alignment vertical="top" wrapText="1"/>
    </xf>
    <xf numFmtId="4" fontId="15" fillId="0" borderId="29" xfId="0" applyNumberFormat="1" applyFont="1" applyBorder="1" applyAlignment="1">
      <alignment vertical="top" wrapText="1"/>
    </xf>
    <xf numFmtId="0" fontId="5" fillId="0" borderId="21" xfId="0" applyFont="1" applyFill="1" applyBorder="1" applyAlignment="1">
      <alignment vertical="top"/>
    </xf>
    <xf numFmtId="4" fontId="5" fillId="0" borderId="20" xfId="0" applyNumberFormat="1" applyFont="1" applyBorder="1" applyAlignment="1">
      <alignment vertical="top" wrapText="1"/>
    </xf>
    <xf numFmtId="0" fontId="15" fillId="0" borderId="21" xfId="0" applyFont="1" applyBorder="1" applyAlignment="1">
      <alignment vertical="top"/>
    </xf>
    <xf numFmtId="0" fontId="15" fillId="0" borderId="1" xfId="0" applyFont="1" applyBorder="1" applyAlignment="1">
      <alignment wrapText="1"/>
    </xf>
    <xf numFmtId="189" fontId="15" fillId="0" borderId="23" xfId="0" applyNumberFormat="1" applyFont="1" applyBorder="1" applyAlignment="1">
      <alignment vertical="top" wrapText="1"/>
    </xf>
    <xf numFmtId="0" fontId="15" fillId="0" borderId="23" xfId="0" applyFont="1" applyBorder="1" applyAlignment="1">
      <alignment wrapText="1"/>
    </xf>
    <xf numFmtId="189" fontId="15" fillId="0" borderId="33" xfId="0" applyNumberFormat="1" applyFont="1" applyBorder="1" applyAlignment="1">
      <alignment vertical="top" wrapText="1"/>
    </xf>
    <xf numFmtId="189" fontId="15" fillId="0" borderId="34" xfId="0" applyNumberFormat="1" applyFont="1" applyBorder="1" applyAlignment="1">
      <alignment vertical="top" wrapText="1"/>
    </xf>
    <xf numFmtId="0" fontId="15" fillId="0" borderId="27" xfId="0" applyFont="1" applyBorder="1" applyAlignment="1">
      <alignment/>
    </xf>
    <xf numFmtId="189" fontId="5" fillId="0" borderId="35" xfId="0" applyNumberFormat="1" applyFont="1" applyBorder="1" applyAlignment="1">
      <alignment vertical="top" wrapText="1"/>
    </xf>
    <xf numFmtId="189" fontId="5" fillId="0" borderId="36" xfId="0" applyNumberFormat="1" applyFont="1" applyBorder="1" applyAlignment="1">
      <alignment vertical="top" wrapText="1"/>
    </xf>
    <xf numFmtId="0" fontId="15" fillId="0" borderId="26" xfId="0" applyFont="1" applyBorder="1" applyAlignment="1">
      <alignment vertical="top"/>
    </xf>
    <xf numFmtId="0" fontId="15" fillId="0" borderId="25" xfId="0" applyFont="1" applyBorder="1" applyAlignment="1">
      <alignment vertical="top" wrapText="1"/>
    </xf>
    <xf numFmtId="4" fontId="15" fillId="0" borderId="5" xfId="0" applyNumberFormat="1" applyFont="1" applyBorder="1" applyAlignment="1">
      <alignment vertical="top" wrapText="1"/>
    </xf>
    <xf numFmtId="4" fontId="15" fillId="0" borderId="37" xfId="0" applyNumberFormat="1" applyFont="1" applyBorder="1" applyAlignment="1">
      <alignment vertical="top" wrapText="1"/>
    </xf>
    <xf numFmtId="0" fontId="15" fillId="0" borderId="38" xfId="0" applyFont="1" applyBorder="1" applyAlignment="1">
      <alignment vertical="top"/>
    </xf>
    <xf numFmtId="0" fontId="15" fillId="0" borderId="39" xfId="0" applyFont="1" applyBorder="1" applyAlignment="1">
      <alignment vertical="top" wrapText="1"/>
    </xf>
    <xf numFmtId="4" fontId="15" fillId="0" borderId="38" xfId="0" applyNumberFormat="1" applyFont="1" applyBorder="1" applyAlignment="1">
      <alignment vertical="top" wrapText="1"/>
    </xf>
    <xf numFmtId="4" fontId="15" fillId="0" borderId="40" xfId="0" applyNumberFormat="1" applyFont="1" applyBorder="1" applyAlignment="1">
      <alignment vertical="top" wrapText="1"/>
    </xf>
    <xf numFmtId="189" fontId="15" fillId="0" borderId="38" xfId="0" applyNumberFormat="1" applyFont="1" applyBorder="1" applyAlignment="1">
      <alignment vertical="top" wrapText="1"/>
    </xf>
    <xf numFmtId="4" fontId="15" fillId="0" borderId="41" xfId="0" applyNumberFormat="1" applyFont="1" applyBorder="1" applyAlignment="1">
      <alignment vertical="top" wrapText="1"/>
    </xf>
    <xf numFmtId="4" fontId="5" fillId="0" borderId="38" xfId="0" applyNumberFormat="1" applyFont="1" applyBorder="1" applyAlignment="1">
      <alignment vertical="top" wrapText="1"/>
    </xf>
    <xf numFmtId="4" fontId="5" fillId="0" borderId="40" xfId="0" applyNumberFormat="1" applyFont="1" applyBorder="1" applyAlignment="1">
      <alignment vertical="top" wrapText="1"/>
    </xf>
    <xf numFmtId="189" fontId="5" fillId="0" borderId="38" xfId="0" applyNumberFormat="1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4" fontId="15" fillId="0" borderId="42" xfId="0" applyNumberFormat="1" applyFont="1" applyBorder="1" applyAlignment="1">
      <alignment vertical="top" wrapText="1"/>
    </xf>
    <xf numFmtId="4" fontId="15" fillId="0" borderId="43" xfId="0" applyNumberFormat="1" applyFont="1" applyBorder="1" applyAlignment="1">
      <alignment vertical="top" wrapText="1"/>
    </xf>
    <xf numFmtId="0" fontId="5" fillId="0" borderId="44" xfId="0" applyFont="1" applyBorder="1" applyAlignment="1">
      <alignment vertical="top" wrapText="1"/>
    </xf>
    <xf numFmtId="0" fontId="5" fillId="0" borderId="44" xfId="0" applyFont="1" applyBorder="1" applyAlignment="1">
      <alignment vertical="top"/>
    </xf>
    <xf numFmtId="4" fontId="5" fillId="0" borderId="21" xfId="0" applyNumberFormat="1" applyFont="1" applyBorder="1" applyAlignment="1">
      <alignment vertical="top"/>
    </xf>
    <xf numFmtId="0" fontId="15" fillId="0" borderId="45" xfId="0" applyFont="1" applyBorder="1" applyAlignment="1">
      <alignment vertical="top" wrapText="1"/>
    </xf>
    <xf numFmtId="0" fontId="15" fillId="0" borderId="46" xfId="0" applyFont="1" applyBorder="1" applyAlignment="1">
      <alignment wrapText="1"/>
    </xf>
    <xf numFmtId="4" fontId="15" fillId="0" borderId="47" xfId="0" applyNumberFormat="1" applyFont="1" applyBorder="1" applyAlignment="1">
      <alignment vertical="top" wrapText="1"/>
    </xf>
    <xf numFmtId="0" fontId="15" fillId="0" borderId="48" xfId="0" applyFont="1" applyBorder="1" applyAlignment="1">
      <alignment wrapText="1"/>
    </xf>
    <xf numFmtId="4" fontId="15" fillId="0" borderId="39" xfId="0" applyNumberFormat="1" applyFont="1" applyBorder="1" applyAlignment="1">
      <alignment vertical="top" wrapText="1"/>
    </xf>
    <xf numFmtId="0" fontId="15" fillId="0" borderId="29" xfId="0" applyFont="1" applyBorder="1" applyAlignment="1">
      <alignment vertical="top"/>
    </xf>
    <xf numFmtId="0" fontId="15" fillId="0" borderId="49" xfId="0" applyFont="1" applyBorder="1" applyAlignment="1">
      <alignment wrapText="1"/>
    </xf>
    <xf numFmtId="4" fontId="15" fillId="0" borderId="50" xfId="0" applyNumberFormat="1" applyFont="1" applyBorder="1" applyAlignment="1">
      <alignment vertical="top" wrapText="1"/>
    </xf>
    <xf numFmtId="0" fontId="5" fillId="0" borderId="51" xfId="0" applyFont="1" applyBorder="1" applyAlignment="1">
      <alignment vertical="top"/>
    </xf>
    <xf numFmtId="0" fontId="15" fillId="0" borderId="52" xfId="0" applyFont="1" applyBorder="1" applyAlignment="1">
      <alignment wrapText="1"/>
    </xf>
    <xf numFmtId="4" fontId="15" fillId="0" borderId="45" xfId="0" applyNumberFormat="1" applyFont="1" applyBorder="1" applyAlignment="1">
      <alignment vertical="top" wrapText="1"/>
    </xf>
    <xf numFmtId="0" fontId="15" fillId="0" borderId="53" xfId="0" applyFont="1" applyBorder="1" applyAlignment="1">
      <alignment wrapText="1"/>
    </xf>
    <xf numFmtId="4" fontId="5" fillId="0" borderId="54" xfId="0" applyNumberFormat="1" applyFont="1" applyBorder="1" applyAlignment="1">
      <alignment vertical="top"/>
    </xf>
    <xf numFmtId="4" fontId="5" fillId="0" borderId="44" xfId="0" applyNumberFormat="1" applyFont="1" applyBorder="1" applyAlignment="1">
      <alignment vertical="top" wrapText="1"/>
    </xf>
    <xf numFmtId="4" fontId="5" fillId="0" borderId="54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5" fillId="0" borderId="55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0" fontId="15" fillId="0" borderId="1" xfId="0" applyFont="1" applyBorder="1" applyAlignment="1">
      <alignment vertical="top" wrapText="1"/>
    </xf>
    <xf numFmtId="179" fontId="15" fillId="0" borderId="1" xfId="0" applyNumberFormat="1" applyFont="1" applyBorder="1" applyAlignment="1">
      <alignment/>
    </xf>
    <xf numFmtId="4" fontId="15" fillId="0" borderId="1" xfId="0" applyNumberFormat="1" applyFont="1" applyBorder="1" applyAlignment="1">
      <alignment/>
    </xf>
    <xf numFmtId="0" fontId="1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5" fillId="0" borderId="35" xfId="0" applyFont="1" applyBorder="1" applyAlignment="1">
      <alignment horizontal="center" vertical="center"/>
    </xf>
    <xf numFmtId="0" fontId="5" fillId="0" borderId="56" xfId="0" applyFont="1" applyBorder="1" applyAlignment="1">
      <alignment/>
    </xf>
    <xf numFmtId="4" fontId="5" fillId="0" borderId="56" xfId="0" applyNumberFormat="1" applyFont="1" applyBorder="1" applyAlignment="1">
      <alignment/>
    </xf>
    <xf numFmtId="0" fontId="19" fillId="0" borderId="0" xfId="0" applyFont="1" applyAlignment="1">
      <alignment/>
    </xf>
    <xf numFmtId="0" fontId="5" fillId="0" borderId="55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/>
    </xf>
    <xf numFmtId="179" fontId="22" fillId="0" borderId="1" xfId="0" applyNumberFormat="1" applyFont="1" applyBorder="1" applyAlignment="1">
      <alignment/>
    </xf>
    <xf numFmtId="189" fontId="22" fillId="0" borderId="1" xfId="0" applyNumberFormat="1" applyFont="1" applyBorder="1" applyAlignment="1">
      <alignment/>
    </xf>
    <xf numFmtId="189" fontId="22" fillId="0" borderId="57" xfId="0" applyNumberFormat="1" applyFont="1" applyBorder="1" applyAlignment="1">
      <alignment/>
    </xf>
    <xf numFmtId="4" fontId="22" fillId="0" borderId="1" xfId="0" applyNumberFormat="1" applyFont="1" applyFill="1" applyBorder="1" applyAlignment="1">
      <alignment/>
    </xf>
    <xf numFmtId="4" fontId="23" fillId="0" borderId="1" xfId="0" applyNumberFormat="1" applyFont="1" applyBorder="1" applyAlignment="1">
      <alignment/>
    </xf>
    <xf numFmtId="179" fontId="23" fillId="0" borderId="1" xfId="0" applyNumberFormat="1" applyFont="1" applyBorder="1" applyAlignment="1">
      <alignment/>
    </xf>
    <xf numFmtId="189" fontId="23" fillId="0" borderId="1" xfId="0" applyNumberFormat="1" applyFont="1" applyBorder="1" applyAlignment="1">
      <alignment/>
    </xf>
    <xf numFmtId="189" fontId="23" fillId="0" borderId="57" xfId="0" applyNumberFormat="1" applyFont="1" applyBorder="1" applyAlignment="1">
      <alignment/>
    </xf>
    <xf numFmtId="4" fontId="22" fillId="0" borderId="56" xfId="0" applyNumberFormat="1" applyFont="1" applyBorder="1" applyAlignment="1">
      <alignment/>
    </xf>
    <xf numFmtId="179" fontId="22" fillId="0" borderId="56" xfId="0" applyNumberFormat="1" applyFont="1" applyBorder="1" applyAlignment="1">
      <alignment/>
    </xf>
    <xf numFmtId="189" fontId="22" fillId="0" borderId="56" xfId="0" applyNumberFormat="1" applyFont="1" applyBorder="1" applyAlignment="1">
      <alignment/>
    </xf>
    <xf numFmtId="189" fontId="22" fillId="0" borderId="36" xfId="0" applyNumberFormat="1" applyFont="1" applyBorder="1" applyAlignment="1">
      <alignment/>
    </xf>
    <xf numFmtId="0" fontId="23" fillId="0" borderId="0" xfId="0" applyFont="1" applyAlignment="1">
      <alignment/>
    </xf>
    <xf numFmtId="4" fontId="22" fillId="0" borderId="9" xfId="0" applyNumberFormat="1" applyFont="1" applyFill="1" applyBorder="1" applyAlignment="1" applyProtection="1">
      <alignment horizontal="right" wrapText="1"/>
      <protection hidden="1"/>
    </xf>
    <xf numFmtId="4" fontId="22" fillId="0" borderId="1" xfId="0" applyNumberFormat="1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4" fontId="22" fillId="0" borderId="56" xfId="0" applyNumberFormat="1" applyFont="1" applyBorder="1" applyAlignment="1">
      <alignment wrapText="1"/>
    </xf>
    <xf numFmtId="0" fontId="15" fillId="0" borderId="58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59" xfId="0" applyNumberFormat="1" applyBorder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20" xfId="0" applyFont="1" applyBorder="1" applyAlignment="1">
      <alignment vertical="top"/>
    </xf>
    <xf numFmtId="0" fontId="15" fillId="0" borderId="56" xfId="0" applyFont="1" applyBorder="1" applyAlignment="1">
      <alignment wrapText="1"/>
    </xf>
    <xf numFmtId="189" fontId="15" fillId="0" borderId="20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4" fontId="15" fillId="0" borderId="1" xfId="0" applyNumberFormat="1" applyFont="1" applyBorder="1" applyAlignment="1">
      <alignment vertical="top" wrapText="1"/>
    </xf>
    <xf numFmtId="4" fontId="5" fillId="0" borderId="9" xfId="0" applyNumberFormat="1" applyFont="1" applyBorder="1" applyAlignment="1">
      <alignment vertical="top" wrapText="1"/>
    </xf>
    <xf numFmtId="189" fontId="5" fillId="0" borderId="9" xfId="0" applyNumberFormat="1" applyFont="1" applyBorder="1" applyAlignment="1">
      <alignment vertical="top" wrapText="1"/>
    </xf>
    <xf numFmtId="0" fontId="15" fillId="0" borderId="60" xfId="0" applyFont="1" applyBorder="1" applyAlignment="1">
      <alignment vertical="top"/>
    </xf>
    <xf numFmtId="0" fontId="15" fillId="0" borderId="60" xfId="0" applyFont="1" applyBorder="1" applyAlignment="1">
      <alignment vertical="top" wrapText="1"/>
    </xf>
    <xf numFmtId="4" fontId="15" fillId="0" borderId="60" xfId="0" applyNumberFormat="1" applyFont="1" applyBorder="1" applyAlignment="1">
      <alignment vertical="top" wrapText="1"/>
    </xf>
    <xf numFmtId="189" fontId="5" fillId="0" borderId="60" xfId="0" applyNumberFormat="1" applyFont="1" applyBorder="1" applyAlignment="1">
      <alignment vertical="top" wrapText="1"/>
    </xf>
    <xf numFmtId="189" fontId="15" fillId="0" borderId="60" xfId="0" applyNumberFormat="1" applyFont="1" applyBorder="1" applyAlignment="1">
      <alignment vertical="top" wrapText="1"/>
    </xf>
    <xf numFmtId="0" fontId="15" fillId="0" borderId="9" xfId="0" applyFont="1" applyBorder="1" applyAlignment="1">
      <alignment vertical="top"/>
    </xf>
    <xf numFmtId="0" fontId="15" fillId="0" borderId="9" xfId="0" applyFont="1" applyBorder="1" applyAlignment="1">
      <alignment vertical="top" wrapText="1"/>
    </xf>
    <xf numFmtId="4" fontId="15" fillId="0" borderId="9" xfId="0" applyNumberFormat="1" applyFont="1" applyBorder="1" applyAlignment="1">
      <alignment vertical="top" wrapText="1"/>
    </xf>
    <xf numFmtId="0" fontId="15" fillId="0" borderId="1" xfId="0" applyFont="1" applyBorder="1" applyAlignment="1">
      <alignment/>
    </xf>
    <xf numFmtId="4" fontId="23" fillId="0" borderId="9" xfId="0" applyNumberFormat="1" applyFont="1" applyFill="1" applyBorder="1" applyAlignment="1" applyProtection="1">
      <alignment horizontal="right" wrapText="1"/>
      <protection hidden="1"/>
    </xf>
    <xf numFmtId="0" fontId="15" fillId="0" borderId="22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5" fillId="0" borderId="61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22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/>
    </xf>
    <xf numFmtId="0" fontId="15" fillId="0" borderId="22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58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top" wrapText="1"/>
    </xf>
    <xf numFmtId="0" fontId="18" fillId="0" borderId="62" xfId="0" applyFont="1" applyBorder="1" applyAlignment="1">
      <alignment horizontal="center" vertical="top" wrapText="1"/>
    </xf>
    <xf numFmtId="0" fontId="16" fillId="0" borderId="54" xfId="0" applyFont="1" applyBorder="1" applyAlignment="1">
      <alignment horizontal="center" vertical="top" wrapText="1"/>
    </xf>
    <xf numFmtId="0" fontId="16" fillId="0" borderId="6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tabSelected="1" view="pageBreakPreview" zoomScale="75" zoomScaleSheetLayoutView="75" workbookViewId="0" topLeftCell="A63">
      <pane xSplit="2" topLeftCell="G1" activePane="topRight" state="frozen"/>
      <selection pane="topLeft" activeCell="A8" sqref="A8"/>
      <selection pane="topRight" activeCell="G5" sqref="G5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8.25390625" style="0" customWidth="1"/>
    <col min="4" max="4" width="18.00390625" style="0" customWidth="1"/>
    <col min="5" max="5" width="18.25390625" style="0" customWidth="1"/>
    <col min="6" max="6" width="11.875" style="0" customWidth="1"/>
    <col min="7" max="7" width="10.875" style="0" customWidth="1"/>
    <col min="8" max="8" width="19.25390625" style="0" customWidth="1"/>
    <col min="9" max="9" width="18.375" style="0" customWidth="1"/>
    <col min="10" max="10" width="18.125" style="0" customWidth="1"/>
    <col min="11" max="11" width="12.625" style="0" customWidth="1"/>
    <col min="12" max="12" width="12.25390625" style="0" customWidth="1"/>
    <col min="13" max="13" width="12.125" style="0" bestFit="1" customWidth="1"/>
  </cols>
  <sheetData>
    <row r="1" spans="9:11" ht="15.75">
      <c r="I1" s="149" t="s">
        <v>54</v>
      </c>
      <c r="K1" s="51"/>
    </row>
    <row r="2" spans="9:11" ht="15.75">
      <c r="I2" s="149" t="s">
        <v>164</v>
      </c>
      <c r="K2" s="51"/>
    </row>
    <row r="3" spans="9:11" ht="15.75">
      <c r="I3" s="149"/>
      <c r="K3" s="52"/>
    </row>
    <row r="4" spans="9:11" ht="15.75">
      <c r="I4" s="149" t="s">
        <v>167</v>
      </c>
      <c r="K4" s="53"/>
    </row>
    <row r="5" spans="9:11" ht="15.75">
      <c r="I5" s="149"/>
      <c r="K5" s="53"/>
    </row>
    <row r="6" spans="9:11" ht="15.75">
      <c r="I6" s="149"/>
      <c r="K6" s="53"/>
    </row>
    <row r="7" spans="9:11" ht="15.75">
      <c r="I7" s="149"/>
      <c r="K7" s="53"/>
    </row>
    <row r="8" spans="9:11" ht="15.75">
      <c r="I8" s="149"/>
      <c r="K8" s="53"/>
    </row>
    <row r="9" ht="12.75">
      <c r="K9" s="53"/>
    </row>
    <row r="10" spans="2:11" ht="18">
      <c r="B10" s="219" t="s">
        <v>61</v>
      </c>
      <c r="C10" s="219"/>
      <c r="D10" s="219"/>
      <c r="E10" s="219"/>
      <c r="F10" s="219"/>
      <c r="G10" s="219"/>
      <c r="H10" s="219"/>
      <c r="I10" s="219"/>
      <c r="J10" s="219"/>
      <c r="K10" s="219"/>
    </row>
    <row r="11" spans="2:11" ht="21.75" customHeight="1">
      <c r="B11" s="219" t="s">
        <v>150</v>
      </c>
      <c r="C11" s="219"/>
      <c r="D11" s="219"/>
      <c r="E11" s="219"/>
      <c r="F11" s="219"/>
      <c r="G11" s="219"/>
      <c r="H11" s="219"/>
      <c r="I11" s="219"/>
      <c r="J11" s="219"/>
      <c r="K11" s="219"/>
    </row>
    <row r="12" spans="9:11" ht="17.25" customHeight="1" thickBot="1">
      <c r="I12" s="186"/>
      <c r="K12" s="150" t="s">
        <v>52</v>
      </c>
    </row>
    <row r="13" spans="1:12" ht="16.5" thickBot="1">
      <c r="A13" s="208" t="s">
        <v>74</v>
      </c>
      <c r="B13" s="220" t="s">
        <v>0</v>
      </c>
      <c r="C13" s="211" t="s">
        <v>1</v>
      </c>
      <c r="D13" s="212"/>
      <c r="E13" s="212"/>
      <c r="F13" s="212"/>
      <c r="G13" s="213"/>
      <c r="H13" s="211" t="s">
        <v>2</v>
      </c>
      <c r="I13" s="217"/>
      <c r="J13" s="217"/>
      <c r="K13" s="217"/>
      <c r="L13" s="218"/>
    </row>
    <row r="14" spans="1:12" ht="16.5" thickBot="1">
      <c r="A14" s="209"/>
      <c r="B14" s="221"/>
      <c r="C14" s="214" t="s">
        <v>151</v>
      </c>
      <c r="D14" s="216" t="s">
        <v>152</v>
      </c>
      <c r="E14" s="216" t="s">
        <v>153</v>
      </c>
      <c r="F14" s="217" t="s">
        <v>75</v>
      </c>
      <c r="G14" s="218"/>
      <c r="H14" s="214" t="s">
        <v>156</v>
      </c>
      <c r="I14" s="216" t="s">
        <v>147</v>
      </c>
      <c r="J14" s="216" t="s">
        <v>157</v>
      </c>
      <c r="K14" s="217" t="s">
        <v>75</v>
      </c>
      <c r="L14" s="218"/>
    </row>
    <row r="15" spans="1:12" ht="93.75" customHeight="1" thickBot="1">
      <c r="A15" s="210"/>
      <c r="B15" s="222"/>
      <c r="C15" s="215"/>
      <c r="D15" s="215"/>
      <c r="E15" s="215"/>
      <c r="F15" s="69" t="s">
        <v>154</v>
      </c>
      <c r="G15" s="70" t="s">
        <v>155</v>
      </c>
      <c r="H15" s="222"/>
      <c r="I15" s="223"/>
      <c r="J15" s="223"/>
      <c r="K15" s="69" t="s">
        <v>146</v>
      </c>
      <c r="L15" s="70" t="s">
        <v>148</v>
      </c>
    </row>
    <row r="16" spans="1:12" ht="16.5" thickBot="1">
      <c r="A16" s="71"/>
      <c r="B16" s="225" t="s">
        <v>4</v>
      </c>
      <c r="C16" s="226"/>
      <c r="D16" s="226"/>
      <c r="E16" s="226"/>
      <c r="F16" s="226"/>
      <c r="G16" s="226"/>
      <c r="H16" s="226"/>
      <c r="I16" s="226"/>
      <c r="J16" s="226"/>
      <c r="K16" s="226"/>
      <c r="L16" s="72"/>
    </row>
    <row r="17" spans="1:12" ht="25.5" customHeight="1" thickBot="1">
      <c r="A17" s="73">
        <v>10000000</v>
      </c>
      <c r="B17" s="74" t="s">
        <v>76</v>
      </c>
      <c r="C17" s="75">
        <f>C18+C21+C24+C26+C27+C32</f>
        <v>83580552</v>
      </c>
      <c r="D17" s="75">
        <f aca="true" t="shared" si="0" ref="D17:J17">D18+D21+D24+D26+D27+D32</f>
        <v>92541459</v>
      </c>
      <c r="E17" s="75">
        <f t="shared" si="0"/>
        <v>81467837.90000002</v>
      </c>
      <c r="F17" s="76">
        <f>E17/C17*100</f>
        <v>97.47224198758585</v>
      </c>
      <c r="G17" s="76">
        <f>E17/D17*100</f>
        <v>88.03388100894327</v>
      </c>
      <c r="H17" s="75">
        <f t="shared" si="0"/>
        <v>4609759.03</v>
      </c>
      <c r="I17" s="75">
        <f t="shared" si="0"/>
        <v>6154070</v>
      </c>
      <c r="J17" s="75">
        <f t="shared" si="0"/>
        <v>5736449.59</v>
      </c>
      <c r="K17" s="76">
        <f>J17/H17*100</f>
        <v>124.44141988046607</v>
      </c>
      <c r="L17" s="76">
        <f>J17/I17*100</f>
        <v>93.21391518133527</v>
      </c>
    </row>
    <row r="18" spans="1:12" ht="38.25" customHeight="1" thickBot="1">
      <c r="A18" s="73">
        <v>11000000</v>
      </c>
      <c r="B18" s="74" t="s">
        <v>77</v>
      </c>
      <c r="C18" s="75">
        <f>C19+C20</f>
        <v>71777979.97999999</v>
      </c>
      <c r="D18" s="75">
        <f>D19+D20</f>
        <v>78898564</v>
      </c>
      <c r="E18" s="75">
        <f>E19+E20</f>
        <v>71064530.30000001</v>
      </c>
      <c r="F18" s="76">
        <f>E18/C18*100</f>
        <v>99.00603265764964</v>
      </c>
      <c r="G18" s="76">
        <f>E18/D18*100</f>
        <v>90.07075249176907</v>
      </c>
      <c r="H18" s="75"/>
      <c r="I18" s="75"/>
      <c r="J18" s="75"/>
      <c r="K18" s="77"/>
      <c r="L18" s="77"/>
    </row>
    <row r="19" spans="1:12" ht="22.5" customHeight="1">
      <c r="A19" s="78">
        <v>11010000</v>
      </c>
      <c r="B19" s="79" t="s">
        <v>67</v>
      </c>
      <c r="C19" s="87">
        <v>71653684.85</v>
      </c>
      <c r="D19" s="80">
        <v>78823564</v>
      </c>
      <c r="E19" s="81">
        <v>70987262.29</v>
      </c>
      <c r="F19" s="82">
        <f>E19/C19*100</f>
        <v>99.06993958315601</v>
      </c>
      <c r="G19" s="82">
        <f>E19/D19*100</f>
        <v>90.05842756615269</v>
      </c>
      <c r="H19" s="83"/>
      <c r="I19" s="80"/>
      <c r="J19" s="81"/>
      <c r="K19" s="84"/>
      <c r="L19" s="84"/>
    </row>
    <row r="20" spans="1:12" ht="30.75" thickBot="1">
      <c r="A20" s="85">
        <v>11020000</v>
      </c>
      <c r="B20" s="86" t="s">
        <v>57</v>
      </c>
      <c r="C20" s="87">
        <v>124295.13</v>
      </c>
      <c r="D20" s="87">
        <v>75000</v>
      </c>
      <c r="E20" s="88">
        <v>77268.01</v>
      </c>
      <c r="F20" s="89">
        <f>E20/C20*100</f>
        <v>62.16495368724422</v>
      </c>
      <c r="G20" s="89">
        <f>E20/D20*100</f>
        <v>103.02401333333333</v>
      </c>
      <c r="H20" s="90"/>
      <c r="I20" s="87"/>
      <c r="J20" s="88"/>
      <c r="K20" s="89"/>
      <c r="L20" s="89"/>
    </row>
    <row r="21" spans="1:12" ht="22.5" customHeight="1" thickBot="1">
      <c r="A21" s="73">
        <v>12000000</v>
      </c>
      <c r="B21" s="74" t="s">
        <v>78</v>
      </c>
      <c r="C21" s="75"/>
      <c r="D21" s="75"/>
      <c r="E21" s="75"/>
      <c r="F21" s="91"/>
      <c r="G21" s="91"/>
      <c r="H21" s="75">
        <f>H22+H23</f>
        <v>140301.11000000002</v>
      </c>
      <c r="I21" s="75">
        <f>I22+I23</f>
        <v>157900</v>
      </c>
      <c r="J21" s="75">
        <f>J22+J23</f>
        <v>166562.89</v>
      </c>
      <c r="K21" s="91">
        <f>J21/H21*100</f>
        <v>118.7181555441721</v>
      </c>
      <c r="L21" s="91">
        <f>J21/I21*100</f>
        <v>105.48631412286258</v>
      </c>
    </row>
    <row r="22" spans="1:12" ht="21" customHeight="1">
      <c r="A22" s="78">
        <v>12020000</v>
      </c>
      <c r="B22" s="79" t="s">
        <v>68</v>
      </c>
      <c r="C22" s="80"/>
      <c r="D22" s="80"/>
      <c r="E22" s="81"/>
      <c r="F22" s="84"/>
      <c r="G22" s="84"/>
      <c r="H22" s="83">
        <v>11190.51</v>
      </c>
      <c r="I22" s="80">
        <v>0</v>
      </c>
      <c r="J22" s="81">
        <v>4590.26</v>
      </c>
      <c r="K22" s="92">
        <f>J22/H22*100</f>
        <v>41.01922075043943</v>
      </c>
      <c r="L22" s="92"/>
    </row>
    <row r="23" spans="1:12" ht="21.75" customHeight="1" thickBot="1">
      <c r="A23" s="85">
        <v>12030000</v>
      </c>
      <c r="B23" s="86" t="s">
        <v>63</v>
      </c>
      <c r="C23" s="87"/>
      <c r="D23" s="87"/>
      <c r="E23" s="88"/>
      <c r="F23" s="89"/>
      <c r="G23" s="89"/>
      <c r="H23" s="90">
        <v>129110.6</v>
      </c>
      <c r="I23" s="87">
        <v>157900</v>
      </c>
      <c r="J23" s="88">
        <v>161972.63</v>
      </c>
      <c r="K23" s="93">
        <f>J23/H23*100</f>
        <v>125.45261969195403</v>
      </c>
      <c r="L23" s="93">
        <f>J23/I23*100</f>
        <v>102.57924635845472</v>
      </c>
    </row>
    <row r="24" spans="1:12" ht="32.25" thickBot="1">
      <c r="A24" s="73">
        <v>13000000</v>
      </c>
      <c r="B24" s="74" t="s">
        <v>79</v>
      </c>
      <c r="C24" s="75">
        <f>C25</f>
        <v>11200133.34</v>
      </c>
      <c r="D24" s="75">
        <f>D25</f>
        <v>13103965</v>
      </c>
      <c r="E24" s="75">
        <f>E25</f>
        <v>9828000.9</v>
      </c>
      <c r="F24" s="94">
        <f>E24/C24*100</f>
        <v>87.74896335296665</v>
      </c>
      <c r="G24" s="94">
        <f>E24/D24*100</f>
        <v>75.00020718919808</v>
      </c>
      <c r="H24" s="75"/>
      <c r="I24" s="75"/>
      <c r="J24" s="75"/>
      <c r="K24" s="94"/>
      <c r="L24" s="94"/>
    </row>
    <row r="25" spans="1:12" ht="24" customHeight="1" thickBot="1">
      <c r="A25" s="95">
        <v>13050000</v>
      </c>
      <c r="B25" s="96" t="s">
        <v>5</v>
      </c>
      <c r="C25" s="97">
        <v>11200133.34</v>
      </c>
      <c r="D25" s="97">
        <v>13103965</v>
      </c>
      <c r="E25" s="97">
        <v>9828000.9</v>
      </c>
      <c r="F25" s="76">
        <f>E25/C25*100</f>
        <v>87.74896335296665</v>
      </c>
      <c r="G25" s="76">
        <f>E25/D25*100</f>
        <v>75.00020718919808</v>
      </c>
      <c r="H25" s="97"/>
      <c r="I25" s="97"/>
      <c r="J25" s="97"/>
      <c r="K25" s="76"/>
      <c r="L25" s="76"/>
    </row>
    <row r="26" spans="1:12" ht="32.25" thickBot="1">
      <c r="A26" s="73">
        <v>16010000</v>
      </c>
      <c r="B26" s="74" t="s">
        <v>81</v>
      </c>
      <c r="C26" s="98">
        <v>5904.75</v>
      </c>
      <c r="D26" s="98">
        <v>0</v>
      </c>
      <c r="E26" s="98">
        <v>-620.23</v>
      </c>
      <c r="F26" s="76">
        <f>E26/C26*100</f>
        <v>-10.503916338541005</v>
      </c>
      <c r="G26" s="76"/>
      <c r="H26" s="98"/>
      <c r="I26" s="98"/>
      <c r="J26" s="98"/>
      <c r="K26" s="76"/>
      <c r="L26" s="76"/>
    </row>
    <row r="27" spans="1:12" ht="16.5" thickBot="1">
      <c r="A27" s="73">
        <v>18000000</v>
      </c>
      <c r="B27" s="74" t="s">
        <v>80</v>
      </c>
      <c r="C27" s="75">
        <v>596533.93</v>
      </c>
      <c r="D27" s="75">
        <v>538930</v>
      </c>
      <c r="E27" s="75">
        <v>575926.93</v>
      </c>
      <c r="F27" s="76">
        <f>E27/C27*100</f>
        <v>96.54554435822284</v>
      </c>
      <c r="G27" s="76">
        <f>E27/D27*100</f>
        <v>106.86488597777077</v>
      </c>
      <c r="H27" s="75">
        <v>4199872.35</v>
      </c>
      <c r="I27" s="75">
        <v>5737370</v>
      </c>
      <c r="J27" s="75">
        <v>5449616.26</v>
      </c>
      <c r="K27" s="76">
        <f aca="true" t="shared" si="1" ref="K27:K35">J27/H27*100</f>
        <v>129.75671177244232</v>
      </c>
      <c r="L27" s="76">
        <f aca="true" t="shared" si="2" ref="L27:L35">J27/I27*100</f>
        <v>94.98457063079424</v>
      </c>
    </row>
    <row r="28" spans="1:12" ht="30.75" thickBot="1">
      <c r="A28" s="203">
        <v>18010000</v>
      </c>
      <c r="B28" s="204" t="s">
        <v>159</v>
      </c>
      <c r="C28" s="196"/>
      <c r="D28" s="196"/>
      <c r="E28" s="196"/>
      <c r="F28" s="197"/>
      <c r="G28" s="197"/>
      <c r="H28" s="196"/>
      <c r="I28" s="205">
        <v>3000</v>
      </c>
      <c r="J28" s="205">
        <v>3899.34</v>
      </c>
      <c r="K28" s="92"/>
      <c r="L28" s="92">
        <f>J28/I28*100</f>
        <v>129.978</v>
      </c>
    </row>
    <row r="29" spans="1:12" ht="16.5" thickBot="1">
      <c r="A29" s="206">
        <v>18030000</v>
      </c>
      <c r="B29" s="206" t="s">
        <v>162</v>
      </c>
      <c r="C29" s="196"/>
      <c r="D29" s="205">
        <v>50</v>
      </c>
      <c r="E29" s="205">
        <v>1132.15</v>
      </c>
      <c r="F29" s="192"/>
      <c r="G29" s="192">
        <f>E29/D29*100</f>
        <v>2264.3</v>
      </c>
      <c r="H29" s="196"/>
      <c r="I29" s="205"/>
      <c r="J29" s="205"/>
      <c r="K29" s="92"/>
      <c r="L29" s="92"/>
    </row>
    <row r="30" spans="1:12" ht="30.75" thickBot="1">
      <c r="A30" s="194">
        <v>18040000</v>
      </c>
      <c r="B30" s="155" t="s">
        <v>160</v>
      </c>
      <c r="C30" s="195">
        <v>590655.93</v>
      </c>
      <c r="D30" s="195">
        <v>538880</v>
      </c>
      <c r="E30" s="195">
        <v>574794.78</v>
      </c>
      <c r="F30" s="192">
        <f>E30/C30*100</f>
        <v>97.31465491254781</v>
      </c>
      <c r="G30" s="192">
        <f>E30/D30*100</f>
        <v>106.66470828384797</v>
      </c>
      <c r="H30" s="193"/>
      <c r="I30" s="195">
        <v>103400</v>
      </c>
      <c r="J30" s="195">
        <v>78050</v>
      </c>
      <c r="K30" s="92"/>
      <c r="L30" s="92">
        <f>J30/I30*100</f>
        <v>75.4835589941973</v>
      </c>
    </row>
    <row r="31" spans="1:12" ht="16.5" thickBot="1">
      <c r="A31" s="198">
        <v>18050000</v>
      </c>
      <c r="B31" s="199" t="s">
        <v>161</v>
      </c>
      <c r="C31" s="200"/>
      <c r="D31" s="200"/>
      <c r="E31" s="200"/>
      <c r="F31" s="201"/>
      <c r="G31" s="201"/>
      <c r="H31" s="200">
        <v>4120144.76</v>
      </c>
      <c r="I31" s="200">
        <v>5630970</v>
      </c>
      <c r="J31" s="200">
        <v>5367666.92</v>
      </c>
      <c r="K31" s="202">
        <f t="shared" si="1"/>
        <v>130.27860021112463</v>
      </c>
      <c r="L31" s="202">
        <f t="shared" si="2"/>
        <v>95.32401912991901</v>
      </c>
    </row>
    <row r="32" spans="1:12" ht="16.5" thickBot="1">
      <c r="A32" s="73">
        <v>19000000</v>
      </c>
      <c r="B32" s="100" t="s">
        <v>82</v>
      </c>
      <c r="C32" s="75"/>
      <c r="D32" s="75"/>
      <c r="E32" s="75"/>
      <c r="F32" s="76"/>
      <c r="G32" s="76"/>
      <c r="H32" s="75">
        <f>H33+H34</f>
        <v>269585.57</v>
      </c>
      <c r="I32" s="75">
        <f>I33+I34</f>
        <v>258800</v>
      </c>
      <c r="J32" s="75">
        <f>J33+J34</f>
        <v>120270.44</v>
      </c>
      <c r="K32" s="76">
        <f t="shared" si="1"/>
        <v>44.61308518849877</v>
      </c>
      <c r="L32" s="76">
        <f t="shared" si="2"/>
        <v>46.47234930448222</v>
      </c>
    </row>
    <row r="33" spans="1:12" ht="16.5" thickBot="1">
      <c r="A33" s="78">
        <v>19010000</v>
      </c>
      <c r="B33" s="79" t="s">
        <v>83</v>
      </c>
      <c r="C33" s="80"/>
      <c r="D33" s="81"/>
      <c r="E33" s="102"/>
      <c r="F33" s="84"/>
      <c r="G33" s="84"/>
      <c r="H33" s="102">
        <v>226286.12</v>
      </c>
      <c r="I33" s="83">
        <v>258800</v>
      </c>
      <c r="J33" s="81">
        <v>115433.7</v>
      </c>
      <c r="K33" s="92">
        <f t="shared" si="1"/>
        <v>51.01227596283855</v>
      </c>
      <c r="L33" s="92">
        <f t="shared" si="2"/>
        <v>44.60343894899536</v>
      </c>
    </row>
    <row r="34" spans="1:12" ht="30.75" thickBot="1">
      <c r="A34" s="85">
        <v>19050000</v>
      </c>
      <c r="B34" s="86" t="s">
        <v>84</v>
      </c>
      <c r="C34" s="87"/>
      <c r="D34" s="88"/>
      <c r="E34" s="103"/>
      <c r="F34" s="89"/>
      <c r="G34" s="89"/>
      <c r="H34" s="103">
        <v>43299.45</v>
      </c>
      <c r="I34" s="90">
        <v>0</v>
      </c>
      <c r="J34" s="88">
        <v>4836.74</v>
      </c>
      <c r="K34" s="93">
        <f t="shared" si="1"/>
        <v>11.1704421187798</v>
      </c>
      <c r="L34" s="92"/>
    </row>
    <row r="35" spans="1:12" ht="16.5" thickBot="1">
      <c r="A35" s="104">
        <v>20000000</v>
      </c>
      <c r="B35" s="74" t="s">
        <v>85</v>
      </c>
      <c r="C35" s="75">
        <f>C36+C39+C42+C43</f>
        <v>542273.4</v>
      </c>
      <c r="D35" s="75">
        <f>D36+D39+D42+D43</f>
        <v>554125</v>
      </c>
      <c r="E35" s="105">
        <f>E36+E39+E42+E43</f>
        <v>468134.82</v>
      </c>
      <c r="F35" s="94">
        <f aca="true" t="shared" si="3" ref="F35:F42">E35/C35*100</f>
        <v>86.32819164650157</v>
      </c>
      <c r="G35" s="94">
        <f>E35/D35*100</f>
        <v>84.48180825625987</v>
      </c>
      <c r="H35" s="105">
        <f>H36+H39+H42+H43</f>
        <v>6868686.39</v>
      </c>
      <c r="I35" s="75">
        <f>I36+I39+I42+I43</f>
        <v>7236179.51</v>
      </c>
      <c r="J35" s="75">
        <f>J36+J39+J42+J43</f>
        <v>5889228.010000001</v>
      </c>
      <c r="K35" s="94">
        <f t="shared" si="1"/>
        <v>85.74023729739685</v>
      </c>
      <c r="L35" s="94">
        <f t="shared" si="2"/>
        <v>81.38587498916263</v>
      </c>
    </row>
    <row r="36" spans="1:12" ht="32.25" thickBot="1">
      <c r="A36" s="73">
        <v>21000000</v>
      </c>
      <c r="B36" s="74" t="s">
        <v>86</v>
      </c>
      <c r="C36" s="75">
        <f>C37+C38</f>
        <v>43421.79</v>
      </c>
      <c r="D36" s="75">
        <f>D37+D38</f>
        <v>23590</v>
      </c>
      <c r="E36" s="75">
        <f>E37+E38</f>
        <v>19509.210000000003</v>
      </c>
      <c r="F36" s="76">
        <f t="shared" si="3"/>
        <v>44.929538832922375</v>
      </c>
      <c r="G36" s="76">
        <f>E36/D36*100</f>
        <v>82.70118694362019</v>
      </c>
      <c r="H36" s="75"/>
      <c r="I36" s="75"/>
      <c r="J36" s="75"/>
      <c r="K36" s="76"/>
      <c r="L36" s="76"/>
    </row>
    <row r="37" spans="1:14" ht="90.75" thickBot="1">
      <c r="A37" s="106">
        <v>21080900</v>
      </c>
      <c r="B37" s="107" t="s">
        <v>104</v>
      </c>
      <c r="C37" s="80">
        <v>22310.43</v>
      </c>
      <c r="D37" s="80">
        <v>0</v>
      </c>
      <c r="E37" s="80">
        <v>1563.81</v>
      </c>
      <c r="F37" s="192">
        <f t="shared" si="3"/>
        <v>7.009322545553806</v>
      </c>
      <c r="G37" s="192"/>
      <c r="H37" s="80"/>
      <c r="I37" s="80"/>
      <c r="J37" s="80"/>
      <c r="K37" s="108"/>
      <c r="L37" s="108"/>
      <c r="M37" s="66"/>
      <c r="N37" s="66"/>
    </row>
    <row r="38" spans="1:14" ht="25.5" customHeight="1" thickBot="1">
      <c r="A38" s="190">
        <v>21081100</v>
      </c>
      <c r="B38" s="191" t="s">
        <v>105</v>
      </c>
      <c r="C38" s="103">
        <v>21111.36</v>
      </c>
      <c r="D38" s="103">
        <v>23590</v>
      </c>
      <c r="E38" s="103">
        <v>17945.4</v>
      </c>
      <c r="F38" s="192">
        <f t="shared" si="3"/>
        <v>85.00352416897823</v>
      </c>
      <c r="G38" s="192">
        <f>E38/D38*100</f>
        <v>76.07206443408224</v>
      </c>
      <c r="H38" s="103"/>
      <c r="I38" s="103"/>
      <c r="J38" s="103"/>
      <c r="K38" s="93"/>
      <c r="L38" s="93"/>
      <c r="M38" s="66"/>
      <c r="N38" s="66"/>
    </row>
    <row r="39" spans="1:20" ht="51" customHeight="1" thickBot="1">
      <c r="A39" s="73">
        <v>22000000</v>
      </c>
      <c r="B39" s="74" t="s">
        <v>87</v>
      </c>
      <c r="C39" s="75">
        <f>C40+C41</f>
        <v>59992.65</v>
      </c>
      <c r="D39" s="75">
        <f>D40+D41</f>
        <v>87970</v>
      </c>
      <c r="E39" s="75">
        <f>E40+E41</f>
        <v>53761.42</v>
      </c>
      <c r="F39" s="76">
        <f t="shared" si="3"/>
        <v>89.61334430134357</v>
      </c>
      <c r="G39" s="76">
        <f>E39/D39*100</f>
        <v>61.113356826190746</v>
      </c>
      <c r="H39" s="75"/>
      <c r="I39" s="75"/>
      <c r="J39" s="75"/>
      <c r="K39" s="76"/>
      <c r="L39" s="76"/>
      <c r="M39" s="54"/>
      <c r="N39" s="54"/>
      <c r="O39" s="54"/>
      <c r="P39" s="54"/>
      <c r="Q39" s="54"/>
      <c r="R39" s="54"/>
      <c r="S39" s="54"/>
      <c r="T39" s="54"/>
    </row>
    <row r="40" spans="1:20" ht="45">
      <c r="A40" s="78">
        <v>22010300</v>
      </c>
      <c r="B40" s="109" t="s">
        <v>88</v>
      </c>
      <c r="C40" s="80">
        <v>20889.6</v>
      </c>
      <c r="D40" s="80">
        <v>13900</v>
      </c>
      <c r="E40" s="81">
        <v>11658.6</v>
      </c>
      <c r="F40" s="110">
        <f t="shared" si="3"/>
        <v>55.810546875000014</v>
      </c>
      <c r="G40" s="111">
        <f>E40/D40*100</f>
        <v>83.8748201438849</v>
      </c>
      <c r="H40" s="83"/>
      <c r="I40" s="80"/>
      <c r="J40" s="81"/>
      <c r="K40" s="92"/>
      <c r="L40" s="92"/>
      <c r="M40" s="67"/>
      <c r="N40" s="67"/>
      <c r="O40" s="67"/>
      <c r="P40" s="67"/>
      <c r="Q40" s="67"/>
      <c r="R40" s="67"/>
      <c r="S40" s="54"/>
      <c r="T40" s="54"/>
    </row>
    <row r="41" spans="1:20" ht="16.5" thickBot="1">
      <c r="A41" s="85">
        <v>22090000</v>
      </c>
      <c r="B41" s="112" t="s">
        <v>89</v>
      </c>
      <c r="C41" s="87">
        <v>39103.05</v>
      </c>
      <c r="D41" s="87">
        <v>74070</v>
      </c>
      <c r="E41" s="88">
        <v>42102.82</v>
      </c>
      <c r="F41" s="113">
        <f t="shared" si="3"/>
        <v>107.67144762365083</v>
      </c>
      <c r="G41" s="114">
        <f>E41/D41*100</f>
        <v>56.841933306331846</v>
      </c>
      <c r="H41" s="90"/>
      <c r="I41" s="87"/>
      <c r="J41" s="88"/>
      <c r="K41" s="89"/>
      <c r="L41" s="89"/>
      <c r="M41" s="54"/>
      <c r="N41" s="54"/>
      <c r="O41" s="54"/>
      <c r="P41" s="54"/>
      <c r="Q41" s="54"/>
      <c r="R41" s="54"/>
      <c r="S41" s="54"/>
      <c r="T41" s="54"/>
    </row>
    <row r="42" spans="1:20" ht="16.5" thickBot="1">
      <c r="A42" s="73">
        <v>24000000</v>
      </c>
      <c r="B42" s="100" t="s">
        <v>90</v>
      </c>
      <c r="C42" s="75">
        <v>438858.96</v>
      </c>
      <c r="D42" s="75">
        <v>442565</v>
      </c>
      <c r="E42" s="75">
        <v>394864.19</v>
      </c>
      <c r="F42" s="94">
        <f t="shared" si="3"/>
        <v>89.97519157407655</v>
      </c>
      <c r="G42" s="94">
        <f>E42/D42*100</f>
        <v>89.22173917955554</v>
      </c>
      <c r="H42" s="75">
        <v>2037.58</v>
      </c>
      <c r="I42" s="75">
        <v>3000</v>
      </c>
      <c r="J42" s="75">
        <v>7071.15</v>
      </c>
      <c r="K42" s="94">
        <f>J42/H42*100</f>
        <v>347.0366807683625</v>
      </c>
      <c r="L42" s="94">
        <f>J42/I42*100</f>
        <v>235.705</v>
      </c>
      <c r="M42" s="54"/>
      <c r="N42" s="54"/>
      <c r="O42" s="54"/>
      <c r="P42" s="54"/>
      <c r="Q42" s="54"/>
      <c r="R42" s="54"/>
      <c r="S42" s="54"/>
      <c r="T42" s="54"/>
    </row>
    <row r="43" spans="1:20" ht="16.5" thickBot="1">
      <c r="A43" s="73">
        <v>25000000</v>
      </c>
      <c r="B43" s="100" t="s">
        <v>92</v>
      </c>
      <c r="C43" s="75"/>
      <c r="D43" s="75"/>
      <c r="E43" s="75"/>
      <c r="F43" s="76"/>
      <c r="G43" s="76"/>
      <c r="H43" s="75">
        <v>6866648.81</v>
      </c>
      <c r="I43" s="75">
        <v>7233179.51</v>
      </c>
      <c r="J43" s="75">
        <v>5882156.86</v>
      </c>
      <c r="K43" s="76">
        <f>J43/H43*100</f>
        <v>85.66270130829656</v>
      </c>
      <c r="L43" s="76">
        <f>J43/I43*100</f>
        <v>81.32187030430828</v>
      </c>
      <c r="M43" s="54"/>
      <c r="N43" s="54"/>
      <c r="O43" s="54"/>
      <c r="P43" s="54"/>
      <c r="Q43" s="54"/>
      <c r="R43" s="54"/>
      <c r="S43" s="54"/>
      <c r="T43" s="54"/>
    </row>
    <row r="44" spans="1:12" ht="16.5" thickBot="1">
      <c r="A44" s="104">
        <v>30000000</v>
      </c>
      <c r="B44" s="74" t="s">
        <v>91</v>
      </c>
      <c r="C44" s="75">
        <f>C45+C46+C47+C48</f>
        <v>1265.65</v>
      </c>
      <c r="D44" s="75">
        <f aca="true" t="shared" si="4" ref="D44:J44">D45+D46+D47+D48</f>
        <v>0</v>
      </c>
      <c r="E44" s="101">
        <f t="shared" si="4"/>
        <v>1329.55</v>
      </c>
      <c r="F44" s="77"/>
      <c r="G44" s="77"/>
      <c r="H44" s="101">
        <f t="shared" si="4"/>
        <v>528368.83</v>
      </c>
      <c r="I44" s="75">
        <f t="shared" si="4"/>
        <v>180000</v>
      </c>
      <c r="J44" s="101">
        <f t="shared" si="4"/>
        <v>678734.8</v>
      </c>
      <c r="K44" s="77">
        <f>J44/H44*100</f>
        <v>128.458523944344</v>
      </c>
      <c r="L44" s="77">
        <f>J44/I44*100</f>
        <v>377.0748888888889</v>
      </c>
    </row>
    <row r="45" spans="1:17" ht="30">
      <c r="A45" s="115">
        <v>31010200</v>
      </c>
      <c r="B45" s="116" t="s">
        <v>58</v>
      </c>
      <c r="C45" s="80">
        <v>0</v>
      </c>
      <c r="D45" s="81">
        <v>0</v>
      </c>
      <c r="E45" s="102">
        <v>0</v>
      </c>
      <c r="F45" s="92"/>
      <c r="G45" s="92"/>
      <c r="H45" s="102"/>
      <c r="I45" s="117"/>
      <c r="J45" s="118"/>
      <c r="K45" s="92"/>
      <c r="L45" s="92"/>
      <c r="M45" s="66"/>
      <c r="N45" s="66"/>
      <c r="O45" s="66"/>
      <c r="P45" s="66"/>
      <c r="Q45" s="66"/>
    </row>
    <row r="46" spans="1:17" ht="30">
      <c r="A46" s="119">
        <v>31020000</v>
      </c>
      <c r="B46" s="120" t="s">
        <v>59</v>
      </c>
      <c r="C46" s="121">
        <v>1265.65</v>
      </c>
      <c r="D46" s="122">
        <v>0</v>
      </c>
      <c r="E46" s="121">
        <v>1329.55</v>
      </c>
      <c r="F46" s="123"/>
      <c r="G46" s="123"/>
      <c r="H46" s="121"/>
      <c r="I46" s="124"/>
      <c r="J46" s="122"/>
      <c r="K46" s="123"/>
      <c r="L46" s="123"/>
      <c r="M46" s="66"/>
      <c r="N46" s="66"/>
      <c r="O46" s="66"/>
      <c r="P46" s="66"/>
      <c r="Q46" s="66"/>
    </row>
    <row r="47" spans="1:17" ht="30.75" thickBot="1">
      <c r="A47" s="119">
        <v>31030000</v>
      </c>
      <c r="B47" s="120" t="s">
        <v>56</v>
      </c>
      <c r="C47" s="125"/>
      <c r="D47" s="126"/>
      <c r="E47" s="125"/>
      <c r="F47" s="127"/>
      <c r="G47" s="127"/>
      <c r="H47" s="121">
        <v>422187</v>
      </c>
      <c r="I47" s="124">
        <v>80000</v>
      </c>
      <c r="J47" s="81">
        <v>39390.9</v>
      </c>
      <c r="K47" s="93">
        <f>J47/H47*100</f>
        <v>9.330202019484258</v>
      </c>
      <c r="L47" s="123">
        <f>J47/I47*100</f>
        <v>49.238625</v>
      </c>
      <c r="M47" s="66"/>
      <c r="N47" s="66"/>
      <c r="O47" s="66"/>
      <c r="P47" s="66"/>
      <c r="Q47" s="66"/>
    </row>
    <row r="48" spans="1:12" ht="16.5" thickBot="1">
      <c r="A48" s="85">
        <v>33010100</v>
      </c>
      <c r="B48" s="128" t="s">
        <v>60</v>
      </c>
      <c r="C48" s="87"/>
      <c r="D48" s="88"/>
      <c r="E48" s="103"/>
      <c r="F48" s="89"/>
      <c r="G48" s="89"/>
      <c r="H48" s="103">
        <v>106181.83</v>
      </c>
      <c r="I48" s="129">
        <v>100000</v>
      </c>
      <c r="J48" s="130">
        <v>639343.9</v>
      </c>
      <c r="K48" s="93">
        <f>J48/H48*100</f>
        <v>602.1217566131606</v>
      </c>
      <c r="L48" s="93">
        <f>J48/I48*100</f>
        <v>639.3439</v>
      </c>
    </row>
    <row r="49" spans="1:12" ht="16.5" thickBot="1">
      <c r="A49" s="106"/>
      <c r="B49" s="131" t="s">
        <v>10</v>
      </c>
      <c r="C49" s="75"/>
      <c r="D49" s="75"/>
      <c r="E49" s="105"/>
      <c r="F49" s="94"/>
      <c r="G49" s="94"/>
      <c r="H49" s="105"/>
      <c r="I49" s="75"/>
      <c r="J49" s="75"/>
      <c r="K49" s="94"/>
      <c r="L49" s="94"/>
    </row>
    <row r="50" spans="1:12" ht="16.5" thickBot="1">
      <c r="A50" s="78"/>
      <c r="B50" s="116"/>
      <c r="C50" s="80"/>
      <c r="D50" s="80"/>
      <c r="E50" s="80"/>
      <c r="F50" s="76"/>
      <c r="G50" s="76"/>
      <c r="H50" s="80"/>
      <c r="I50" s="80"/>
      <c r="J50" s="80"/>
      <c r="K50" s="76"/>
      <c r="L50" s="76"/>
    </row>
    <row r="51" spans="1:12" ht="60.75" hidden="1" thickBot="1">
      <c r="A51" s="119"/>
      <c r="B51" s="120" t="s">
        <v>6</v>
      </c>
      <c r="C51" s="121"/>
      <c r="D51" s="121"/>
      <c r="E51" s="121"/>
      <c r="F51" s="76" t="e">
        <f aca="true" t="shared" si="5" ref="F51:F57">E51/C51*100</f>
        <v>#DIV/0!</v>
      </c>
      <c r="G51" s="76" t="e">
        <f aca="true" t="shared" si="6" ref="G51:G57">E51/D51*100</f>
        <v>#DIV/0!</v>
      </c>
      <c r="H51" s="121"/>
      <c r="I51" s="121"/>
      <c r="J51" s="121"/>
      <c r="K51" s="76" t="e">
        <f>J51/H51*100</f>
        <v>#DIV/0!</v>
      </c>
      <c r="L51" s="76" t="e">
        <f>J51/I51*100</f>
        <v>#DIV/0!</v>
      </c>
    </row>
    <row r="52" spans="1:12" ht="16.5" hidden="1" thickBot="1">
      <c r="A52" s="119"/>
      <c r="B52" s="120" t="s">
        <v>7</v>
      </c>
      <c r="C52" s="121"/>
      <c r="D52" s="121"/>
      <c r="E52" s="121"/>
      <c r="F52" s="76" t="e">
        <f t="shared" si="5"/>
        <v>#DIV/0!</v>
      </c>
      <c r="G52" s="76" t="e">
        <f t="shared" si="6"/>
        <v>#DIV/0!</v>
      </c>
      <c r="H52" s="121"/>
      <c r="I52" s="121"/>
      <c r="J52" s="121"/>
      <c r="K52" s="76" t="e">
        <f>J52/H52*100</f>
        <v>#DIV/0!</v>
      </c>
      <c r="L52" s="76" t="e">
        <f>J52/I52*100</f>
        <v>#DIV/0!</v>
      </c>
    </row>
    <row r="53" spans="1:12" ht="30.75" hidden="1" thickBot="1">
      <c r="A53" s="85"/>
      <c r="B53" s="128" t="s">
        <v>69</v>
      </c>
      <c r="C53" s="87"/>
      <c r="D53" s="87"/>
      <c r="E53" s="87"/>
      <c r="F53" s="76" t="e">
        <f t="shared" si="5"/>
        <v>#DIV/0!</v>
      </c>
      <c r="G53" s="76" t="e">
        <f t="shared" si="6"/>
        <v>#DIV/0!</v>
      </c>
      <c r="H53" s="87"/>
      <c r="I53" s="87"/>
      <c r="J53" s="87"/>
      <c r="K53" s="76" t="e">
        <f>J53/H53*100</f>
        <v>#DIV/0!</v>
      </c>
      <c r="L53" s="76" t="e">
        <f>J53/I53*100</f>
        <v>#DIV/0!</v>
      </c>
    </row>
    <row r="54" spans="1:12" ht="16.5" thickBot="1">
      <c r="A54" s="106"/>
      <c r="B54" s="132" t="s">
        <v>70</v>
      </c>
      <c r="C54" s="133">
        <f>C44+C35+C17</f>
        <v>84124091.05</v>
      </c>
      <c r="D54" s="133">
        <f>D44+D35+D17</f>
        <v>93095584</v>
      </c>
      <c r="E54" s="133">
        <f>E44+E35+E17</f>
        <v>81937302.27000003</v>
      </c>
      <c r="F54" s="76">
        <f t="shared" si="5"/>
        <v>97.40052016882984</v>
      </c>
      <c r="G54" s="76">
        <f t="shared" si="6"/>
        <v>88.01416646142961</v>
      </c>
      <c r="H54" s="75">
        <f>H44+H35+H17</f>
        <v>12006814.25</v>
      </c>
      <c r="I54" s="75">
        <f>I44+I35+I17</f>
        <v>13570249.51</v>
      </c>
      <c r="J54" s="75">
        <f>J44+J35+J17</f>
        <v>12304412.4</v>
      </c>
      <c r="K54" s="76">
        <f>J54/H54*100</f>
        <v>102.47857711299231</v>
      </c>
      <c r="L54" s="76">
        <f>J54/I54*100</f>
        <v>90.67196878681415</v>
      </c>
    </row>
    <row r="55" spans="1:12" ht="16.5" thickBot="1">
      <c r="A55" s="73">
        <v>41020000</v>
      </c>
      <c r="B55" s="131" t="s">
        <v>53</v>
      </c>
      <c r="C55" s="75">
        <f>SUM(C57:C64)</f>
        <v>40548095.78</v>
      </c>
      <c r="D55" s="75">
        <f>SUM(D57:D64)</f>
        <v>51525334</v>
      </c>
      <c r="E55" s="75">
        <f>SUM(E57:E64)</f>
        <v>50221134.01</v>
      </c>
      <c r="F55" s="76">
        <f t="shared" si="5"/>
        <v>123.85571515486835</v>
      </c>
      <c r="G55" s="76">
        <f t="shared" si="6"/>
        <v>97.46881797990868</v>
      </c>
      <c r="H55" s="75"/>
      <c r="I55" s="75"/>
      <c r="J55" s="75"/>
      <c r="K55" s="76"/>
      <c r="L55" s="76"/>
    </row>
    <row r="56" spans="1:12" ht="60.75" hidden="1" thickBot="1">
      <c r="A56" s="95"/>
      <c r="B56" s="134" t="s">
        <v>14</v>
      </c>
      <c r="C56" s="97"/>
      <c r="D56" s="97"/>
      <c r="E56" s="97"/>
      <c r="F56" s="77" t="e">
        <f t="shared" si="5"/>
        <v>#DIV/0!</v>
      </c>
      <c r="G56" s="77" t="e">
        <f t="shared" si="6"/>
        <v>#DIV/0!</v>
      </c>
      <c r="H56" s="97"/>
      <c r="I56" s="97"/>
      <c r="J56" s="97"/>
      <c r="K56" s="77"/>
      <c r="L56" s="77"/>
    </row>
    <row r="57" spans="1:12" ht="30">
      <c r="A57" s="115">
        <v>41020100</v>
      </c>
      <c r="B57" s="135" t="s">
        <v>93</v>
      </c>
      <c r="C57" s="102">
        <v>36630426.78</v>
      </c>
      <c r="D57" s="102">
        <v>50371000</v>
      </c>
      <c r="E57" s="118">
        <v>49066800.01</v>
      </c>
      <c r="F57" s="92">
        <f t="shared" si="5"/>
        <v>133.9509373032754</v>
      </c>
      <c r="G57" s="92">
        <f t="shared" si="6"/>
        <v>97.41081179647018</v>
      </c>
      <c r="H57" s="136"/>
      <c r="I57" s="102"/>
      <c r="J57" s="118"/>
      <c r="K57" s="84"/>
      <c r="L57" s="84"/>
    </row>
    <row r="58" spans="1:12" ht="45">
      <c r="A58" s="119">
        <v>41020600</v>
      </c>
      <c r="B58" s="137" t="s">
        <v>94</v>
      </c>
      <c r="C58" s="121">
        <v>883697</v>
      </c>
      <c r="D58" s="121">
        <v>1154334</v>
      </c>
      <c r="E58" s="122">
        <f>D58</f>
        <v>1154334</v>
      </c>
      <c r="F58" s="123"/>
      <c r="G58" s="123"/>
      <c r="H58" s="138"/>
      <c r="I58" s="121"/>
      <c r="J58" s="122"/>
      <c r="K58" s="127"/>
      <c r="L58" s="127"/>
    </row>
    <row r="59" spans="1:12" ht="90" hidden="1">
      <c r="A59" s="119"/>
      <c r="B59" s="120" t="s">
        <v>15</v>
      </c>
      <c r="C59" s="121"/>
      <c r="D59" s="121"/>
      <c r="E59" s="122"/>
      <c r="F59" s="123"/>
      <c r="G59" s="123"/>
      <c r="H59" s="138"/>
      <c r="I59" s="121"/>
      <c r="J59" s="122"/>
      <c r="K59" s="127" t="e">
        <f>J59/H59*100</f>
        <v>#DIV/0!</v>
      </c>
      <c r="L59" s="127" t="e">
        <f>J59/I59*100</f>
        <v>#DIV/0!</v>
      </c>
    </row>
    <row r="60" spans="1:12" ht="60" hidden="1">
      <c r="A60" s="119">
        <v>41021100</v>
      </c>
      <c r="B60" s="107" t="s">
        <v>110</v>
      </c>
      <c r="C60" s="121"/>
      <c r="D60" s="121"/>
      <c r="E60" s="122"/>
      <c r="F60" s="123"/>
      <c r="G60" s="123"/>
      <c r="H60" s="138"/>
      <c r="I60" s="121"/>
      <c r="J60" s="122"/>
      <c r="K60" s="127"/>
      <c r="L60" s="127"/>
    </row>
    <row r="61" spans="1:12" ht="60">
      <c r="A61" s="119">
        <v>41021200</v>
      </c>
      <c r="B61" s="137" t="s">
        <v>106</v>
      </c>
      <c r="C61" s="121">
        <v>253572</v>
      </c>
      <c r="D61" s="121"/>
      <c r="E61" s="122"/>
      <c r="F61" s="123"/>
      <c r="G61" s="123"/>
      <c r="H61" s="138"/>
      <c r="I61" s="121"/>
      <c r="J61" s="122"/>
      <c r="K61" s="127"/>
      <c r="L61" s="127"/>
    </row>
    <row r="62" spans="1:12" ht="2.25" customHeight="1">
      <c r="A62" s="119">
        <v>41021600</v>
      </c>
      <c r="B62" s="107" t="s">
        <v>111</v>
      </c>
      <c r="C62" s="121"/>
      <c r="D62" s="121"/>
      <c r="E62" s="122"/>
      <c r="F62" s="123"/>
      <c r="G62" s="123"/>
      <c r="H62" s="138"/>
      <c r="I62" s="121"/>
      <c r="J62" s="122"/>
      <c r="K62" s="127"/>
      <c r="L62" s="127"/>
    </row>
    <row r="63" spans="1:12" ht="45.75" thickBot="1">
      <c r="A63" s="119">
        <v>41021800</v>
      </c>
      <c r="B63" s="137" t="s">
        <v>107</v>
      </c>
      <c r="C63" s="121">
        <v>2780400</v>
      </c>
      <c r="D63" s="121"/>
      <c r="E63" s="122"/>
      <c r="F63" s="123"/>
      <c r="G63" s="123"/>
      <c r="H63" s="138"/>
      <c r="I63" s="121"/>
      <c r="J63" s="122"/>
      <c r="K63" s="127"/>
      <c r="L63" s="127"/>
    </row>
    <row r="64" spans="1:12" ht="75.75" hidden="1" thickBot="1">
      <c r="A64" s="139">
        <v>41021900</v>
      </c>
      <c r="B64" s="140" t="s">
        <v>108</v>
      </c>
      <c r="C64" s="103"/>
      <c r="D64" s="103"/>
      <c r="E64" s="130"/>
      <c r="F64" s="93"/>
      <c r="G64" s="93"/>
      <c r="H64" s="141"/>
      <c r="I64" s="103"/>
      <c r="J64" s="130"/>
      <c r="K64" s="89"/>
      <c r="L64" s="89"/>
    </row>
    <row r="65" spans="1:12" ht="23.25" customHeight="1" thickBot="1">
      <c r="A65" s="73">
        <v>41030000</v>
      </c>
      <c r="B65" s="142" t="s">
        <v>95</v>
      </c>
      <c r="C65" s="75">
        <f>C66+C67+C68+C69+C70+C72+C73+C74+C75</f>
        <v>77071341.33</v>
      </c>
      <c r="D65" s="75">
        <f>D66+D67+D68+D69+D70+D72+D73+D74+D75</f>
        <v>92534388.62</v>
      </c>
      <c r="E65" s="75">
        <f>E66+E67+E68+E69+E70+E72+E73+E74+E75</f>
        <v>88383488.09</v>
      </c>
      <c r="F65" s="76">
        <f>E65/C65*100</f>
        <v>114.67750082558477</v>
      </c>
      <c r="G65" s="76">
        <f>E65/D65*100</f>
        <v>95.51420764549921</v>
      </c>
      <c r="H65" s="75">
        <f>H66+H67+H68+H69+H70+H72+H73+H74+H75+H71</f>
        <v>2514800</v>
      </c>
      <c r="I65" s="75">
        <f>I66+I67+I68+I69+I70+I72+I73+I74+I75+I71</f>
        <v>15113105</v>
      </c>
      <c r="J65" s="75">
        <f>J66+J67+J68+J69+J70+J72+J73+J74+J75+J71</f>
        <v>13949575.370000001</v>
      </c>
      <c r="K65" s="76">
        <f>J65/H65*100</f>
        <v>554.6991955622714</v>
      </c>
      <c r="L65" s="76">
        <f>J65/I65*100</f>
        <v>92.30118741317553</v>
      </c>
    </row>
    <row r="66" spans="1:12" ht="75">
      <c r="A66" s="78">
        <v>41030600</v>
      </c>
      <c r="B66" s="143" t="s">
        <v>96</v>
      </c>
      <c r="C66" s="97">
        <v>51207021.56</v>
      </c>
      <c r="D66" s="97">
        <v>62037135</v>
      </c>
      <c r="E66" s="99">
        <v>60082470.96</v>
      </c>
      <c r="F66" s="92">
        <f>E66/C66*100</f>
        <v>117.33248513507178</v>
      </c>
      <c r="G66" s="92">
        <f>E66/D66*100</f>
        <v>96.84920323931787</v>
      </c>
      <c r="H66" s="144"/>
      <c r="I66" s="97"/>
      <c r="J66" s="99"/>
      <c r="K66" s="84"/>
      <c r="L66" s="84"/>
    </row>
    <row r="67" spans="1:12" ht="105">
      <c r="A67" s="119">
        <v>41030800</v>
      </c>
      <c r="B67" s="137" t="s">
        <v>97</v>
      </c>
      <c r="C67" s="87">
        <v>19836142</v>
      </c>
      <c r="D67" s="87">
        <v>22214379.67</v>
      </c>
      <c r="E67" s="88">
        <v>21548182.88</v>
      </c>
      <c r="F67" s="123">
        <f>E67/C67*100</f>
        <v>108.63091663691458</v>
      </c>
      <c r="G67" s="123">
        <f>E67/D67*100</f>
        <v>97.00105607315389</v>
      </c>
      <c r="H67" s="90"/>
      <c r="I67" s="87"/>
      <c r="J67" s="88"/>
      <c r="K67" s="127"/>
      <c r="L67" s="127"/>
    </row>
    <row r="68" spans="1:12" ht="90.75" thickBot="1">
      <c r="A68" s="139">
        <v>41030900</v>
      </c>
      <c r="B68" s="140" t="s">
        <v>98</v>
      </c>
      <c r="C68" s="103">
        <v>3143516.64</v>
      </c>
      <c r="D68" s="103">
        <v>3322378.4</v>
      </c>
      <c r="E68" s="130">
        <v>2570385.4</v>
      </c>
      <c r="F68" s="93">
        <f>E68/C68*100</f>
        <v>81.76783183816707</v>
      </c>
      <c r="G68" s="93">
        <f>E68/D68*100</f>
        <v>77.36582323073134</v>
      </c>
      <c r="H68" s="141"/>
      <c r="I68" s="103"/>
      <c r="J68" s="130"/>
      <c r="K68" s="89"/>
      <c r="L68" s="89"/>
    </row>
    <row r="69" spans="1:12" ht="75">
      <c r="A69" s="115">
        <v>41031000</v>
      </c>
      <c r="B69" s="135" t="s">
        <v>99</v>
      </c>
      <c r="C69" s="102">
        <v>1201197.94</v>
      </c>
      <c r="D69" s="102">
        <v>1308323.55</v>
      </c>
      <c r="E69" s="118">
        <f>D69</f>
        <v>1308323.55</v>
      </c>
      <c r="F69" s="92">
        <f>E69/C69*100</f>
        <v>108.91823124505193</v>
      </c>
      <c r="G69" s="92">
        <f>E69/D69*100</f>
        <v>100</v>
      </c>
      <c r="H69" s="136"/>
      <c r="I69" s="102"/>
      <c r="J69" s="118"/>
      <c r="K69" s="84"/>
      <c r="L69" s="84"/>
    </row>
    <row r="70" spans="1:12" ht="60">
      <c r="A70" s="119">
        <v>41032600</v>
      </c>
      <c r="B70" s="137" t="s">
        <v>100</v>
      </c>
      <c r="C70" s="87">
        <v>594678</v>
      </c>
      <c r="D70" s="87"/>
      <c r="E70" s="88"/>
      <c r="F70" s="123"/>
      <c r="G70" s="123"/>
      <c r="H70" s="90"/>
      <c r="I70" s="87"/>
      <c r="J70" s="88"/>
      <c r="K70" s="127"/>
      <c r="L70" s="127"/>
    </row>
    <row r="71" spans="1:12" ht="70.5" customHeight="1" thickBot="1">
      <c r="A71" s="119">
        <v>41034400</v>
      </c>
      <c r="B71" s="137" t="s">
        <v>103</v>
      </c>
      <c r="C71" s="87"/>
      <c r="D71" s="87"/>
      <c r="E71" s="88"/>
      <c r="F71" s="123"/>
      <c r="G71" s="123"/>
      <c r="H71" s="90">
        <v>1814800</v>
      </c>
      <c r="I71" s="87">
        <f>2725600-166800</f>
        <v>2558800</v>
      </c>
      <c r="J71" s="88">
        <v>1395270.37</v>
      </c>
      <c r="K71" s="93">
        <f>J71/H71*100</f>
        <v>76.88287249283668</v>
      </c>
      <c r="L71" s="123">
        <f>J71/I71*100</f>
        <v>54.528308972956076</v>
      </c>
    </row>
    <row r="72" spans="1:13" ht="59.25" customHeight="1">
      <c r="A72" s="119">
        <v>41034500</v>
      </c>
      <c r="B72" s="137" t="s">
        <v>158</v>
      </c>
      <c r="C72" s="87"/>
      <c r="D72" s="87">
        <v>1432200</v>
      </c>
      <c r="E72" s="88">
        <v>687500</v>
      </c>
      <c r="F72" s="123"/>
      <c r="G72" s="123">
        <f>E72/D72*100</f>
        <v>48.003072196620586</v>
      </c>
      <c r="H72" s="90"/>
      <c r="I72" s="87"/>
      <c r="J72" s="88"/>
      <c r="K72" s="123"/>
      <c r="L72" s="123"/>
      <c r="M72" s="186"/>
    </row>
    <row r="73" spans="1:12" ht="15">
      <c r="A73" s="119">
        <v>41035000</v>
      </c>
      <c r="B73" s="137" t="s">
        <v>101</v>
      </c>
      <c r="C73" s="87">
        <v>894591</v>
      </c>
      <c r="D73" s="87">
        <v>1936644</v>
      </c>
      <c r="E73" s="88">
        <f>D73</f>
        <v>1936644</v>
      </c>
      <c r="F73" s="123">
        <f>E73/C73*100</f>
        <v>216.48373390745044</v>
      </c>
      <c r="G73" s="123">
        <f>E73/D73*100</f>
        <v>100</v>
      </c>
      <c r="H73" s="90">
        <v>700000</v>
      </c>
      <c r="I73" s="87"/>
      <c r="J73" s="88"/>
      <c r="K73" s="123"/>
      <c r="L73" s="123"/>
    </row>
    <row r="74" spans="1:12" ht="105">
      <c r="A74" s="119">
        <v>41035800</v>
      </c>
      <c r="B74" s="137" t="s">
        <v>102</v>
      </c>
      <c r="C74" s="87">
        <v>194194.19</v>
      </c>
      <c r="D74" s="87">
        <v>283328</v>
      </c>
      <c r="E74" s="88">
        <v>249981.3</v>
      </c>
      <c r="F74" s="123">
        <f>E74/C74*100</f>
        <v>128.72748664622767</v>
      </c>
      <c r="G74" s="123">
        <f>E74/D74*100</f>
        <v>88.23035492432798</v>
      </c>
      <c r="H74" s="90"/>
      <c r="I74" s="87"/>
      <c r="J74" s="88"/>
      <c r="K74" s="123"/>
      <c r="L74" s="123"/>
    </row>
    <row r="75" spans="1:12" ht="93.75" customHeight="1" thickBot="1">
      <c r="A75" s="85">
        <v>41036600</v>
      </c>
      <c r="B75" s="145" t="s">
        <v>109</v>
      </c>
      <c r="C75" s="87"/>
      <c r="D75" s="87"/>
      <c r="E75" s="88"/>
      <c r="F75" s="123"/>
      <c r="G75" s="123"/>
      <c r="H75" s="90"/>
      <c r="I75" s="87">
        <v>12554305</v>
      </c>
      <c r="J75" s="88">
        <v>12554305</v>
      </c>
      <c r="K75" s="93"/>
      <c r="L75" s="123">
        <f>J75/I75*100</f>
        <v>100</v>
      </c>
    </row>
    <row r="76" spans="1:13" ht="25.5" customHeight="1" thickBot="1">
      <c r="A76" s="71"/>
      <c r="B76" s="132" t="s">
        <v>8</v>
      </c>
      <c r="C76" s="133">
        <f>C65+C55+C54</f>
        <v>201743528.16</v>
      </c>
      <c r="D76" s="133">
        <f>D65+D55+D54</f>
        <v>237155306.62</v>
      </c>
      <c r="E76" s="146">
        <f>E65+E55+E54</f>
        <v>220541924.37</v>
      </c>
      <c r="F76" s="94">
        <f>E76/C76*100</f>
        <v>109.31796741211508</v>
      </c>
      <c r="G76" s="94">
        <f>E76/D76*100</f>
        <v>92.99472464404094</v>
      </c>
      <c r="H76" s="147">
        <f>H65+H55+H54</f>
        <v>14521614.25</v>
      </c>
      <c r="I76" s="75">
        <f>I65+I55+I54</f>
        <v>28683354.509999998</v>
      </c>
      <c r="J76" s="148">
        <f>J65+J55+J54</f>
        <v>26253987.770000003</v>
      </c>
      <c r="K76" s="76">
        <f>J76/H76*100</f>
        <v>180.7924884797157</v>
      </c>
      <c r="L76" s="76">
        <f>J76/I76*100</f>
        <v>91.53039530591502</v>
      </c>
      <c r="M76" s="186"/>
    </row>
    <row r="77" spans="1:12" ht="12.75" hidden="1">
      <c r="A77" s="54"/>
      <c r="B77" s="56" t="s">
        <v>55</v>
      </c>
      <c r="C77" s="56"/>
      <c r="D77" s="57">
        <f>SUM(D76:D76)</f>
        <v>237155306.62</v>
      </c>
      <c r="E77" s="57">
        <f>SUM(E76:E76)</f>
        <v>220541924.37</v>
      </c>
      <c r="F77" s="58">
        <f>IF(D77=0,0,E77/D77*100)</f>
        <v>92.99472464404094</v>
      </c>
      <c r="G77" s="58"/>
      <c r="H77" s="58"/>
      <c r="I77" s="57">
        <f>SUM(I76:I76)</f>
        <v>28683354.509999998</v>
      </c>
      <c r="J77" s="57">
        <f>SUM(J76:J76)</f>
        <v>26253987.770000003</v>
      </c>
      <c r="K77" s="58">
        <f>IF(I77=0,0,J77/I77*100)</f>
        <v>91.53039530591502</v>
      </c>
      <c r="L77" s="54"/>
    </row>
    <row r="78" spans="1:12" ht="12.75" hidden="1">
      <c r="A78" s="54"/>
      <c r="B78" s="56"/>
      <c r="C78" s="56"/>
      <c r="D78" s="57"/>
      <c r="E78" s="57"/>
      <c r="F78" s="58"/>
      <c r="G78" s="58"/>
      <c r="H78" s="58"/>
      <c r="I78" s="57"/>
      <c r="J78" s="57"/>
      <c r="K78" s="58"/>
      <c r="L78" s="54"/>
    </row>
    <row r="79" spans="1:12" ht="12.75" hidden="1">
      <c r="A79" s="54"/>
      <c r="B79" s="56"/>
      <c r="C79" s="56"/>
      <c r="D79" s="57"/>
      <c r="E79" s="57"/>
      <c r="F79" s="58"/>
      <c r="G79" s="58"/>
      <c r="H79" s="58"/>
      <c r="I79" s="57"/>
      <c r="J79" s="57"/>
      <c r="K79" s="58"/>
      <c r="L79" s="54"/>
    </row>
    <row r="80" spans="1:12" ht="12.75" hidden="1">
      <c r="A80" s="54"/>
      <c r="B80" s="56"/>
      <c r="C80" s="56"/>
      <c r="D80" s="57"/>
      <c r="E80" s="57"/>
      <c r="F80" s="58"/>
      <c r="G80" s="58"/>
      <c r="H80" s="58"/>
      <c r="I80" s="57"/>
      <c r="J80" s="57"/>
      <c r="K80" s="58"/>
      <c r="L80" s="54"/>
    </row>
    <row r="81" spans="1:12" ht="12.75" hidden="1">
      <c r="A81" s="54"/>
      <c r="B81" s="56"/>
      <c r="C81" s="56"/>
      <c r="D81" s="57"/>
      <c r="E81" s="57"/>
      <c r="F81" s="58"/>
      <c r="G81" s="58"/>
      <c r="H81" s="58"/>
      <c r="I81" s="57"/>
      <c r="J81" s="57"/>
      <c r="K81" s="58"/>
      <c r="L81" s="54"/>
    </row>
    <row r="82" spans="1:12" ht="12.75" hidden="1">
      <c r="A82" s="54"/>
      <c r="B82" s="227" t="s">
        <v>64</v>
      </c>
      <c r="C82" s="227"/>
      <c r="D82" s="228"/>
      <c r="E82" s="228"/>
      <c r="F82" s="228"/>
      <c r="G82" s="228"/>
      <c r="H82" s="228"/>
      <c r="I82" s="228"/>
      <c r="J82" s="228"/>
      <c r="K82" s="228"/>
      <c r="L82" s="54"/>
    </row>
    <row r="83" spans="1:12" ht="12.75" hidden="1">
      <c r="A83" s="54"/>
      <c r="B83" s="56"/>
      <c r="C83" s="56"/>
      <c r="D83" s="57"/>
      <c r="E83" s="57"/>
      <c r="F83" s="58"/>
      <c r="G83" s="58"/>
      <c r="H83" s="58"/>
      <c r="I83" s="57"/>
      <c r="J83" s="57"/>
      <c r="K83" s="58"/>
      <c r="L83" s="54"/>
    </row>
    <row r="84" spans="1:12" ht="12.75" hidden="1">
      <c r="A84" s="54"/>
      <c r="B84" s="59" t="s">
        <v>0</v>
      </c>
      <c r="C84" s="59"/>
      <c r="D84" s="229" t="s">
        <v>1</v>
      </c>
      <c r="E84" s="229"/>
      <c r="F84" s="229"/>
      <c r="G84" s="55"/>
      <c r="H84" s="55"/>
      <c r="I84" s="229" t="s">
        <v>2</v>
      </c>
      <c r="J84" s="229"/>
      <c r="K84" s="229"/>
      <c r="L84" s="54"/>
    </row>
    <row r="85" spans="1:12" ht="49.5" customHeight="1" hidden="1">
      <c r="A85" s="54"/>
      <c r="B85" s="59"/>
      <c r="C85" s="59"/>
      <c r="D85" s="60" t="s">
        <v>71</v>
      </c>
      <c r="E85" s="60" t="s">
        <v>72</v>
      </c>
      <c r="F85" s="60" t="s">
        <v>51</v>
      </c>
      <c r="G85" s="60"/>
      <c r="H85" s="60"/>
      <c r="I85" s="60" t="s">
        <v>66</v>
      </c>
      <c r="J85" s="60" t="s">
        <v>73</v>
      </c>
      <c r="K85" s="60" t="s">
        <v>62</v>
      </c>
      <c r="L85" s="54"/>
    </row>
    <row r="86" spans="1:12" ht="12.75" hidden="1">
      <c r="A86" s="54"/>
      <c r="B86" s="60">
        <v>1</v>
      </c>
      <c r="C86" s="60"/>
      <c r="D86" s="61">
        <v>2</v>
      </c>
      <c r="E86" s="60">
        <v>3</v>
      </c>
      <c r="F86" s="61">
        <v>4</v>
      </c>
      <c r="G86" s="61"/>
      <c r="H86" s="61"/>
      <c r="I86" s="60">
        <v>5</v>
      </c>
      <c r="J86" s="61">
        <v>6</v>
      </c>
      <c r="K86" s="60">
        <v>7</v>
      </c>
      <c r="L86" s="54"/>
    </row>
    <row r="87" spans="1:12" ht="22.5" hidden="1">
      <c r="A87" s="54"/>
      <c r="B87" s="62" t="s">
        <v>65</v>
      </c>
      <c r="C87" s="62"/>
      <c r="D87" s="63">
        <v>0</v>
      </c>
      <c r="E87" s="64">
        <v>0</v>
      </c>
      <c r="F87" s="61"/>
      <c r="G87" s="61"/>
      <c r="H87" s="61"/>
      <c r="I87" s="65">
        <v>0</v>
      </c>
      <c r="J87" s="63">
        <v>0</v>
      </c>
      <c r="K87" s="64"/>
      <c r="L87" s="54"/>
    </row>
    <row r="88" spans="1:12" ht="42" customHeight="1">
      <c r="A88" s="183"/>
      <c r="B88" s="224" t="s">
        <v>145</v>
      </c>
      <c r="C88" s="224"/>
      <c r="D88" s="224"/>
      <c r="E88" s="224"/>
      <c r="F88" s="224"/>
      <c r="G88" s="224"/>
      <c r="H88" s="224"/>
      <c r="I88" s="224"/>
      <c r="J88" s="224"/>
      <c r="K88" s="224"/>
      <c r="L88" s="187"/>
    </row>
    <row r="89" spans="1:12" ht="18.75" customHeight="1">
      <c r="A89" s="184">
        <v>1</v>
      </c>
      <c r="B89" s="185">
        <v>2</v>
      </c>
      <c r="C89" s="184">
        <v>3</v>
      </c>
      <c r="D89" s="185">
        <v>4</v>
      </c>
      <c r="E89" s="184">
        <v>5</v>
      </c>
      <c r="F89" s="185">
        <v>6</v>
      </c>
      <c r="G89" s="184">
        <v>7</v>
      </c>
      <c r="H89" s="185">
        <v>8</v>
      </c>
      <c r="I89" s="184">
        <v>9</v>
      </c>
      <c r="J89" s="185">
        <v>10</v>
      </c>
      <c r="K89" s="184">
        <v>11</v>
      </c>
      <c r="L89" s="185">
        <v>12</v>
      </c>
    </row>
    <row r="90" spans="1:12" ht="32.25" customHeight="1">
      <c r="A90" s="151">
        <v>10000</v>
      </c>
      <c r="B90" s="152" t="s">
        <v>112</v>
      </c>
      <c r="C90" s="153">
        <v>13880056.66</v>
      </c>
      <c r="D90" s="153">
        <v>15706831</v>
      </c>
      <c r="E90" s="153">
        <v>14047540.63</v>
      </c>
      <c r="F90" s="165">
        <f>E90/C90*100</f>
        <v>101.20665191866732</v>
      </c>
      <c r="G90" s="166">
        <f>E90/D90*100</f>
        <v>89.4358679354225</v>
      </c>
      <c r="H90" s="165">
        <v>239428.67</v>
      </c>
      <c r="I90" s="165">
        <v>847537.4</v>
      </c>
      <c r="J90" s="179">
        <v>413284.98</v>
      </c>
      <c r="K90" s="167">
        <f>J90/H90*100</f>
        <v>172.61298740873428</v>
      </c>
      <c r="L90" s="168">
        <f>J90/I90*100</f>
        <v>48.763037477756136</v>
      </c>
    </row>
    <row r="91" spans="1:12" ht="27.75" customHeight="1">
      <c r="A91" s="151">
        <v>70000</v>
      </c>
      <c r="B91" s="152" t="s">
        <v>113</v>
      </c>
      <c r="C91" s="153">
        <v>56496841.99</v>
      </c>
      <c r="D91" s="153">
        <v>66944798</v>
      </c>
      <c r="E91" s="153">
        <v>59594761.36</v>
      </c>
      <c r="F91" s="165">
        <f aca="true" t="shared" si="7" ref="F91:F124">E91/C91*100</f>
        <v>105.4833496189899</v>
      </c>
      <c r="G91" s="166">
        <f aca="true" t="shared" si="8" ref="G91:G124">E91/D91*100</f>
        <v>89.02075014103411</v>
      </c>
      <c r="H91" s="165">
        <v>3466310.69</v>
      </c>
      <c r="I91" s="165">
        <v>6155726.24</v>
      </c>
      <c r="J91" s="179">
        <v>3793667.7</v>
      </c>
      <c r="K91" s="167">
        <f aca="true" t="shared" si="9" ref="K91:K110">J91/H91*100</f>
        <v>109.44396043160229</v>
      </c>
      <c r="L91" s="168">
        <f aca="true" t="shared" si="10" ref="L91:L110">J91/I91*100</f>
        <v>61.628271825161605</v>
      </c>
    </row>
    <row r="92" spans="1:12" ht="26.25" customHeight="1">
      <c r="A92" s="151">
        <v>80000</v>
      </c>
      <c r="B92" s="152" t="s">
        <v>114</v>
      </c>
      <c r="C92" s="153">
        <v>55372480.82</v>
      </c>
      <c r="D92" s="153">
        <v>57814998</v>
      </c>
      <c r="E92" s="153">
        <v>54769983.14</v>
      </c>
      <c r="F92" s="165">
        <f t="shared" si="7"/>
        <v>98.91191857204565</v>
      </c>
      <c r="G92" s="166">
        <f t="shared" si="8"/>
        <v>94.73317484158696</v>
      </c>
      <c r="H92" s="165">
        <v>1946082.83</v>
      </c>
      <c r="I92" s="165">
        <v>4880252.64</v>
      </c>
      <c r="J92" s="179">
        <v>2205249.31</v>
      </c>
      <c r="K92" s="167">
        <f t="shared" si="9"/>
        <v>113.31734066016091</v>
      </c>
      <c r="L92" s="168">
        <f t="shared" si="10"/>
        <v>45.18719567764017</v>
      </c>
    </row>
    <row r="93" spans="1:12" ht="34.5" customHeight="1">
      <c r="A93" s="151">
        <v>90000</v>
      </c>
      <c r="B93" s="152" t="s">
        <v>115</v>
      </c>
      <c r="C93" s="153">
        <v>75989944.1</v>
      </c>
      <c r="D93" s="153">
        <v>90953762.68</v>
      </c>
      <c r="E93" s="153">
        <v>87778563.63</v>
      </c>
      <c r="F93" s="165">
        <f t="shared" si="7"/>
        <v>115.51339413342193</v>
      </c>
      <c r="G93" s="166">
        <f t="shared" si="8"/>
        <v>96.50899648740072</v>
      </c>
      <c r="H93" s="165">
        <v>220892.83</v>
      </c>
      <c r="I93" s="169">
        <v>110101.01</v>
      </c>
      <c r="J93" s="179">
        <v>50514.44</v>
      </c>
      <c r="K93" s="167">
        <f t="shared" si="9"/>
        <v>22.86830224412445</v>
      </c>
      <c r="L93" s="168">
        <f t="shared" si="10"/>
        <v>45.88008774851385</v>
      </c>
    </row>
    <row r="94" spans="1:12" ht="33.75" customHeight="1">
      <c r="A94" s="151">
        <v>100000</v>
      </c>
      <c r="B94" s="152" t="s">
        <v>116</v>
      </c>
      <c r="C94" s="153">
        <f>SUM(C95:C103)</f>
        <v>1205209.7</v>
      </c>
      <c r="D94" s="153">
        <f>SUM(D95:D103)</f>
        <v>2617414.26</v>
      </c>
      <c r="E94" s="153">
        <f>SUM(E95:E103)</f>
        <v>1664612.54</v>
      </c>
      <c r="F94" s="165">
        <f t="shared" si="7"/>
        <v>138.1180835169183</v>
      </c>
      <c r="G94" s="166">
        <f t="shared" si="8"/>
        <v>63.59759574321262</v>
      </c>
      <c r="H94" s="165">
        <f>SUM(H95:H103)</f>
        <v>2691277.3899999997</v>
      </c>
      <c r="I94" s="165">
        <f>SUM(I95:I103)</f>
        <v>16166552.94</v>
      </c>
      <c r="J94" s="180">
        <f>SUM(J95:J103)</f>
        <v>13861636.29</v>
      </c>
      <c r="K94" s="167">
        <f t="shared" si="9"/>
        <v>515.0578807485913</v>
      </c>
      <c r="L94" s="168">
        <f t="shared" si="10"/>
        <v>85.74268331316892</v>
      </c>
    </row>
    <row r="95" spans="1:12" ht="25.5" customHeight="1">
      <c r="A95" s="151">
        <v>100101</v>
      </c>
      <c r="B95" s="155" t="s">
        <v>117</v>
      </c>
      <c r="C95" s="156"/>
      <c r="D95" s="156"/>
      <c r="E95" s="156"/>
      <c r="F95" s="165"/>
      <c r="G95" s="166"/>
      <c r="H95" s="170">
        <v>131835.8</v>
      </c>
      <c r="I95" s="171">
        <v>188193</v>
      </c>
      <c r="J95" s="207">
        <v>60694.8</v>
      </c>
      <c r="K95" s="172"/>
      <c r="L95" s="173">
        <f t="shared" si="10"/>
        <v>32.25135897722019</v>
      </c>
    </row>
    <row r="96" spans="1:12" ht="21.75" customHeight="1">
      <c r="A96" s="151">
        <v>100102</v>
      </c>
      <c r="B96" s="155" t="s">
        <v>118</v>
      </c>
      <c r="C96" s="157">
        <v>95083.98</v>
      </c>
      <c r="D96" s="157">
        <v>99000</v>
      </c>
      <c r="E96" s="157">
        <v>94342.51</v>
      </c>
      <c r="F96" s="170">
        <f t="shared" si="7"/>
        <v>99.22019461112166</v>
      </c>
      <c r="G96" s="171">
        <f t="shared" si="8"/>
        <v>95.29546464646465</v>
      </c>
      <c r="H96" s="170">
        <v>1435854.16</v>
      </c>
      <c r="I96" s="170">
        <v>2381414.19</v>
      </c>
      <c r="J96" s="207">
        <v>617055.75</v>
      </c>
      <c r="K96" s="172">
        <f t="shared" si="9"/>
        <v>42.97482064613025</v>
      </c>
      <c r="L96" s="173">
        <f t="shared" si="10"/>
        <v>25.911315746380097</v>
      </c>
    </row>
    <row r="97" spans="1:12" ht="21.75" customHeight="1">
      <c r="A97" s="151">
        <v>100103</v>
      </c>
      <c r="B97" s="155" t="s">
        <v>119</v>
      </c>
      <c r="C97" s="157"/>
      <c r="D97" s="157"/>
      <c r="E97" s="157"/>
      <c r="F97" s="170"/>
      <c r="G97" s="171"/>
      <c r="H97" s="171"/>
      <c r="I97" s="171"/>
      <c r="J97" s="181"/>
      <c r="K97" s="172"/>
      <c r="L97" s="173"/>
    </row>
    <row r="98" spans="1:12" ht="21.75" customHeight="1">
      <c r="A98" s="151">
        <v>100202</v>
      </c>
      <c r="B98" s="155" t="s">
        <v>120</v>
      </c>
      <c r="C98" s="157"/>
      <c r="D98" s="157">
        <v>15000</v>
      </c>
      <c r="E98" s="157">
        <v>0</v>
      </c>
      <c r="F98" s="170"/>
      <c r="G98" s="171"/>
      <c r="H98" s="171">
        <v>970662.3</v>
      </c>
      <c r="I98" s="170">
        <v>280679</v>
      </c>
      <c r="J98" s="181">
        <v>110836.56</v>
      </c>
      <c r="K98" s="172">
        <f t="shared" si="9"/>
        <v>11.41865301660526</v>
      </c>
      <c r="L98" s="173">
        <f t="shared" si="10"/>
        <v>39.48872555481528</v>
      </c>
    </row>
    <row r="99" spans="1:12" ht="21.75" customHeight="1">
      <c r="A99" s="151">
        <v>100201</v>
      </c>
      <c r="B99" s="155" t="s">
        <v>121</v>
      </c>
      <c r="C99" s="156"/>
      <c r="D99" s="156"/>
      <c r="E99" s="156"/>
      <c r="F99" s="170"/>
      <c r="G99" s="171"/>
      <c r="H99" s="170">
        <v>6456.98</v>
      </c>
      <c r="I99" s="171">
        <v>182020</v>
      </c>
      <c r="J99" s="207">
        <v>182020</v>
      </c>
      <c r="K99" s="172">
        <f t="shared" si="9"/>
        <v>2818.9649030971136</v>
      </c>
      <c r="L99" s="173">
        <f t="shared" si="10"/>
        <v>100</v>
      </c>
    </row>
    <row r="100" spans="1:12" ht="21.75" customHeight="1">
      <c r="A100" s="151">
        <v>100203</v>
      </c>
      <c r="B100" s="155" t="s">
        <v>122</v>
      </c>
      <c r="C100" s="157">
        <v>1028007.44</v>
      </c>
      <c r="D100" s="157">
        <v>2401814.26</v>
      </c>
      <c r="E100" s="157">
        <v>1505870.03</v>
      </c>
      <c r="F100" s="170">
        <f t="shared" si="7"/>
        <v>146.48435131948074</v>
      </c>
      <c r="G100" s="171">
        <f t="shared" si="8"/>
        <v>62.69718916566014</v>
      </c>
      <c r="H100" s="170">
        <v>146468.15</v>
      </c>
      <c r="I100" s="170">
        <v>401977.57</v>
      </c>
      <c r="J100" s="207">
        <v>197960</v>
      </c>
      <c r="K100" s="172"/>
      <c r="L100" s="173">
        <f t="shared" si="10"/>
        <v>49.246528854831375</v>
      </c>
    </row>
    <row r="101" spans="1:12" ht="45">
      <c r="A101" s="151">
        <v>100400</v>
      </c>
      <c r="B101" s="155" t="s">
        <v>123</v>
      </c>
      <c r="C101" s="157"/>
      <c r="D101" s="157"/>
      <c r="E101" s="157"/>
      <c r="F101" s="170"/>
      <c r="G101" s="171"/>
      <c r="H101" s="170"/>
      <c r="I101" s="170">
        <v>177964.18</v>
      </c>
      <c r="J101" s="207">
        <v>138764.18</v>
      </c>
      <c r="K101" s="172"/>
      <c r="L101" s="173">
        <f t="shared" si="10"/>
        <v>77.97309548472057</v>
      </c>
    </row>
    <row r="102" spans="1:12" ht="120">
      <c r="A102" s="151">
        <v>100602</v>
      </c>
      <c r="B102" s="158" t="s">
        <v>124</v>
      </c>
      <c r="C102" s="157"/>
      <c r="D102" s="157"/>
      <c r="E102" s="157"/>
      <c r="F102" s="170"/>
      <c r="G102" s="171"/>
      <c r="H102" s="170"/>
      <c r="I102" s="171">
        <v>12554305</v>
      </c>
      <c r="J102" s="181">
        <v>12554305</v>
      </c>
      <c r="K102" s="172"/>
      <c r="L102" s="173">
        <f t="shared" si="10"/>
        <v>100</v>
      </c>
    </row>
    <row r="103" spans="1:12" ht="60">
      <c r="A103" s="151">
        <v>100302</v>
      </c>
      <c r="B103" s="155" t="s">
        <v>125</v>
      </c>
      <c r="C103" s="157">
        <v>82118.28</v>
      </c>
      <c r="D103" s="157">
        <v>101600</v>
      </c>
      <c r="E103" s="157">
        <v>64400</v>
      </c>
      <c r="F103" s="170">
        <f t="shared" si="7"/>
        <v>78.42346430051872</v>
      </c>
      <c r="G103" s="171">
        <f t="shared" si="8"/>
        <v>63.38582677165354</v>
      </c>
      <c r="H103" s="171"/>
      <c r="I103" s="171"/>
      <c r="J103" s="181"/>
      <c r="K103" s="172"/>
      <c r="L103" s="173"/>
    </row>
    <row r="104" spans="1:12" ht="25.5" customHeight="1">
      <c r="A104" s="151">
        <v>110000</v>
      </c>
      <c r="B104" s="152" t="s">
        <v>126</v>
      </c>
      <c r="C104" s="153">
        <v>8672074.29</v>
      </c>
      <c r="D104" s="153">
        <v>11145825</v>
      </c>
      <c r="E104" s="153">
        <v>9388405.93</v>
      </c>
      <c r="F104" s="165">
        <f t="shared" si="7"/>
        <v>108.2602110642205</v>
      </c>
      <c r="G104" s="166">
        <f t="shared" si="8"/>
        <v>84.23249001307664</v>
      </c>
      <c r="H104" s="165">
        <v>1668080.75</v>
      </c>
      <c r="I104" s="165">
        <v>1725828.06</v>
      </c>
      <c r="J104" s="179">
        <v>497127.77</v>
      </c>
      <c r="K104" s="167">
        <f t="shared" si="9"/>
        <v>29.80238037037476</v>
      </c>
      <c r="L104" s="168">
        <f t="shared" si="10"/>
        <v>28.80517367413762</v>
      </c>
    </row>
    <row r="105" spans="1:12" ht="27.75" customHeight="1">
      <c r="A105" s="151">
        <v>120000</v>
      </c>
      <c r="B105" s="152" t="s">
        <v>127</v>
      </c>
      <c r="C105" s="153">
        <v>100800</v>
      </c>
      <c r="D105" s="153">
        <v>113400</v>
      </c>
      <c r="E105" s="153">
        <v>50400</v>
      </c>
      <c r="F105" s="165">
        <f t="shared" si="7"/>
        <v>50</v>
      </c>
      <c r="G105" s="166">
        <f t="shared" si="8"/>
        <v>44.44444444444444</v>
      </c>
      <c r="H105" s="166">
        <v>96829.67</v>
      </c>
      <c r="I105" s="165"/>
      <c r="J105" s="180"/>
      <c r="K105" s="167"/>
      <c r="L105" s="168"/>
    </row>
    <row r="106" spans="1:12" ht="19.5" customHeight="1">
      <c r="A106" s="151">
        <v>130000</v>
      </c>
      <c r="B106" s="152" t="s">
        <v>128</v>
      </c>
      <c r="C106" s="153">
        <v>1442207.36</v>
      </c>
      <c r="D106" s="153">
        <v>1705638</v>
      </c>
      <c r="E106" s="153">
        <v>1495646.86</v>
      </c>
      <c r="F106" s="165">
        <f t="shared" si="7"/>
        <v>103.70539642787566</v>
      </c>
      <c r="G106" s="166">
        <f t="shared" si="8"/>
        <v>87.68841102273754</v>
      </c>
      <c r="H106" s="165">
        <v>835244.14</v>
      </c>
      <c r="I106" s="165">
        <v>1465270.31</v>
      </c>
      <c r="J106" s="179">
        <v>428751.43</v>
      </c>
      <c r="K106" s="167">
        <f t="shared" si="9"/>
        <v>51.33246789375858</v>
      </c>
      <c r="L106" s="168">
        <f t="shared" si="10"/>
        <v>29.260910227547022</v>
      </c>
    </row>
    <row r="107" spans="1:12" ht="28.5" customHeight="1">
      <c r="A107" s="151"/>
      <c r="B107" s="152" t="s">
        <v>129</v>
      </c>
      <c r="C107" s="154"/>
      <c r="D107" s="154"/>
      <c r="E107" s="154"/>
      <c r="F107" s="165"/>
      <c r="G107" s="166"/>
      <c r="H107" s="165">
        <f>H108</f>
        <v>463659.06</v>
      </c>
      <c r="I107" s="165">
        <f>I108</f>
        <v>1437870.49</v>
      </c>
      <c r="J107" s="180">
        <f>J108</f>
        <v>856924.51</v>
      </c>
      <c r="K107" s="167">
        <f t="shared" si="9"/>
        <v>184.8178077227694</v>
      </c>
      <c r="L107" s="168">
        <f t="shared" si="10"/>
        <v>59.596779818466125</v>
      </c>
    </row>
    <row r="108" spans="1:12" ht="27" customHeight="1">
      <c r="A108" s="151">
        <v>150101</v>
      </c>
      <c r="B108" s="155" t="s">
        <v>130</v>
      </c>
      <c r="C108" s="156"/>
      <c r="D108" s="156"/>
      <c r="E108" s="156"/>
      <c r="F108" s="165"/>
      <c r="G108" s="166"/>
      <c r="H108" s="170">
        <v>463659.06</v>
      </c>
      <c r="I108" s="170">
        <v>1437870.49</v>
      </c>
      <c r="J108" s="179">
        <v>856924.51</v>
      </c>
      <c r="K108" s="172">
        <f t="shared" si="9"/>
        <v>184.8178077227694</v>
      </c>
      <c r="L108" s="173">
        <f t="shared" si="10"/>
        <v>59.596779818466125</v>
      </c>
    </row>
    <row r="109" spans="1:12" ht="29.25" customHeight="1">
      <c r="A109" s="164">
        <v>160101</v>
      </c>
      <c r="B109" s="152" t="s">
        <v>149</v>
      </c>
      <c r="C109" s="154"/>
      <c r="D109" s="154">
        <v>90000</v>
      </c>
      <c r="E109" s="154">
        <v>0</v>
      </c>
      <c r="F109" s="165"/>
      <c r="G109" s="166"/>
      <c r="H109" s="165"/>
      <c r="I109" s="165">
        <v>54000</v>
      </c>
      <c r="J109" s="179">
        <v>2800</v>
      </c>
      <c r="K109" s="167"/>
      <c r="L109" s="168">
        <f t="shared" si="10"/>
        <v>5.185185185185185</v>
      </c>
    </row>
    <row r="110" spans="1:12" ht="31.5">
      <c r="A110" s="151"/>
      <c r="B110" s="152" t="s">
        <v>131</v>
      </c>
      <c r="C110" s="153">
        <f>C111+C112+C113+C114+C115</f>
        <v>3115274.26</v>
      </c>
      <c r="D110" s="153">
        <f>D111+D112+D113+D114+D115</f>
        <v>3468593</v>
      </c>
      <c r="E110" s="153">
        <f>E111+E112+E113+E114+E115</f>
        <v>2422029.06</v>
      </c>
      <c r="F110" s="165">
        <f t="shared" si="7"/>
        <v>77.74689667291123</v>
      </c>
      <c r="G110" s="166">
        <f t="shared" si="8"/>
        <v>69.82742166636443</v>
      </c>
      <c r="H110" s="165">
        <f>H114+H115</f>
        <v>2149208.75</v>
      </c>
      <c r="I110" s="165">
        <f>I114+I115</f>
        <v>3326022.11</v>
      </c>
      <c r="J110" s="180">
        <f>J114+J115</f>
        <v>1429903.93</v>
      </c>
      <c r="K110" s="167">
        <f t="shared" si="9"/>
        <v>66.53164472739095</v>
      </c>
      <c r="L110" s="168">
        <f t="shared" si="10"/>
        <v>42.99141384841846</v>
      </c>
    </row>
    <row r="111" spans="1:12" ht="35.25" customHeight="1">
      <c r="A111" s="151">
        <v>170102</v>
      </c>
      <c r="B111" s="155" t="s">
        <v>132</v>
      </c>
      <c r="C111" s="157">
        <v>108184</v>
      </c>
      <c r="D111" s="157">
        <v>143122</v>
      </c>
      <c r="E111" s="157">
        <v>108200.21</v>
      </c>
      <c r="F111" s="165">
        <f t="shared" si="7"/>
        <v>100.01498373142054</v>
      </c>
      <c r="G111" s="166">
        <f t="shared" si="8"/>
        <v>75.59998462849877</v>
      </c>
      <c r="H111" s="171"/>
      <c r="I111" s="170"/>
      <c r="J111" s="181"/>
      <c r="K111" s="172"/>
      <c r="L111" s="173"/>
    </row>
    <row r="112" spans="1:12" ht="45">
      <c r="A112" s="151">
        <v>170302</v>
      </c>
      <c r="B112" s="155" t="s">
        <v>133</v>
      </c>
      <c r="C112" s="157">
        <v>191981.08</v>
      </c>
      <c r="D112" s="157">
        <v>263994</v>
      </c>
      <c r="E112" s="157">
        <v>219843.28</v>
      </c>
      <c r="F112" s="170">
        <f t="shared" si="7"/>
        <v>114.51299263448253</v>
      </c>
      <c r="G112" s="171">
        <f t="shared" si="8"/>
        <v>83.27586233020448</v>
      </c>
      <c r="H112" s="171"/>
      <c r="I112" s="170"/>
      <c r="J112" s="181"/>
      <c r="K112" s="172"/>
      <c r="L112" s="173"/>
    </row>
    <row r="113" spans="1:12" ht="28.5" customHeight="1">
      <c r="A113" s="151">
        <v>170602</v>
      </c>
      <c r="B113" s="155" t="s">
        <v>134</v>
      </c>
      <c r="C113" s="157">
        <v>2458084.92</v>
      </c>
      <c r="D113" s="157">
        <v>2497302</v>
      </c>
      <c r="E113" s="157">
        <v>1824381.51</v>
      </c>
      <c r="F113" s="170">
        <f t="shared" si="7"/>
        <v>74.21962907611834</v>
      </c>
      <c r="G113" s="171">
        <f t="shared" si="8"/>
        <v>73.05410038513564</v>
      </c>
      <c r="H113" s="171"/>
      <c r="J113" s="181"/>
      <c r="K113" s="172"/>
      <c r="L113" s="173"/>
    </row>
    <row r="114" spans="1:12" ht="15">
      <c r="A114" s="151">
        <v>170603</v>
      </c>
      <c r="B114" s="155" t="s">
        <v>135</v>
      </c>
      <c r="C114" s="156">
        <v>100000</v>
      </c>
      <c r="D114" s="156">
        <v>194500</v>
      </c>
      <c r="E114" s="156">
        <v>100000</v>
      </c>
      <c r="F114" s="170">
        <f t="shared" si="7"/>
        <v>100</v>
      </c>
      <c r="G114" s="171">
        <f t="shared" si="8"/>
        <v>51.41388174807198</v>
      </c>
      <c r="H114" s="170">
        <v>28000</v>
      </c>
      <c r="I114" s="170">
        <v>31800</v>
      </c>
      <c r="J114" s="207">
        <v>31800</v>
      </c>
      <c r="K114" s="172"/>
      <c r="L114" s="173">
        <f aca="true" t="shared" si="11" ref="L114:L124">J114/I114*100</f>
        <v>100</v>
      </c>
    </row>
    <row r="115" spans="1:12" ht="45">
      <c r="A115" s="151">
        <v>170703</v>
      </c>
      <c r="B115" s="155" t="s">
        <v>136</v>
      </c>
      <c r="C115" s="157">
        <v>257024.26</v>
      </c>
      <c r="D115" s="157">
        <v>369675</v>
      </c>
      <c r="E115" s="157">
        <v>169604.06</v>
      </c>
      <c r="F115" s="170">
        <f t="shared" si="7"/>
        <v>65.9875686442984</v>
      </c>
      <c r="G115" s="171">
        <f t="shared" si="8"/>
        <v>45.87923446270373</v>
      </c>
      <c r="H115" s="170">
        <v>2121208.75</v>
      </c>
      <c r="I115" s="170">
        <v>3294222.11</v>
      </c>
      <c r="J115" s="207">
        <v>1398103.93</v>
      </c>
      <c r="K115" s="172">
        <f>J115/H115*100</f>
        <v>65.91071859382062</v>
      </c>
      <c r="L115" s="173">
        <f t="shared" si="11"/>
        <v>42.441094841658995</v>
      </c>
    </row>
    <row r="116" spans="1:12" ht="34.5" customHeight="1">
      <c r="A116" s="151"/>
      <c r="B116" s="159" t="s">
        <v>137</v>
      </c>
      <c r="C116" s="153">
        <f>SUM(C117)</f>
        <v>3541.67</v>
      </c>
      <c r="D116" s="153">
        <f>SUM(D117)</f>
        <v>6416</v>
      </c>
      <c r="E116" s="153">
        <f>SUM(E117)</f>
        <v>2759</v>
      </c>
      <c r="F116" s="165">
        <f t="shared" si="7"/>
        <v>77.90110315190292</v>
      </c>
      <c r="G116" s="166">
        <f t="shared" si="8"/>
        <v>43.001870324189525</v>
      </c>
      <c r="H116" s="171">
        <f>H117</f>
        <v>0</v>
      </c>
      <c r="I116" s="170">
        <f>I117</f>
        <v>0</v>
      </c>
      <c r="J116" s="181"/>
      <c r="K116" s="172"/>
      <c r="L116" s="173"/>
    </row>
    <row r="117" spans="1:12" ht="30">
      <c r="A117" s="151">
        <v>180404</v>
      </c>
      <c r="B117" s="155" t="s">
        <v>138</v>
      </c>
      <c r="C117" s="157">
        <v>3541.67</v>
      </c>
      <c r="D117" s="157">
        <v>6416</v>
      </c>
      <c r="E117" s="157">
        <v>2759</v>
      </c>
      <c r="F117" s="170">
        <f t="shared" si="7"/>
        <v>77.90110315190292</v>
      </c>
      <c r="G117" s="171">
        <f t="shared" si="8"/>
        <v>43.001870324189525</v>
      </c>
      <c r="H117" s="170">
        <v>0</v>
      </c>
      <c r="I117" s="170"/>
      <c r="J117" s="181"/>
      <c r="K117" s="172"/>
      <c r="L117" s="173"/>
    </row>
    <row r="118" spans="1:12" ht="31.5">
      <c r="A118" s="151"/>
      <c r="B118" s="152" t="s">
        <v>139</v>
      </c>
      <c r="C118" s="153">
        <f>C119</f>
        <v>60411.3</v>
      </c>
      <c r="D118" s="153">
        <f>D119</f>
        <v>70580</v>
      </c>
      <c r="E118" s="153">
        <f>E119</f>
        <v>66013.13</v>
      </c>
      <c r="F118" s="165">
        <f t="shared" si="7"/>
        <v>109.27281816481353</v>
      </c>
      <c r="G118" s="166">
        <f t="shared" si="8"/>
        <v>93.52951260980448</v>
      </c>
      <c r="H118" s="165">
        <f>H120+H121+H122</f>
        <v>404520.57</v>
      </c>
      <c r="I118" s="165">
        <f>SUM(I120:I122)</f>
        <v>261800</v>
      </c>
      <c r="J118" s="180">
        <f>SUM(J120:J122)</f>
        <v>243572.6</v>
      </c>
      <c r="K118" s="167">
        <f>J118/H118*100</f>
        <v>60.21266112623148</v>
      </c>
      <c r="L118" s="168">
        <f t="shared" si="11"/>
        <v>93.03766233766234</v>
      </c>
    </row>
    <row r="119" spans="1:12" ht="15">
      <c r="A119" s="151">
        <v>200700</v>
      </c>
      <c r="B119" s="155" t="s">
        <v>143</v>
      </c>
      <c r="C119" s="157">
        <v>60411.3</v>
      </c>
      <c r="D119" s="157">
        <v>70580</v>
      </c>
      <c r="E119" s="157">
        <v>66013.13</v>
      </c>
      <c r="F119" s="170">
        <f>E119/C119*100</f>
        <v>109.27281816481353</v>
      </c>
      <c r="G119" s="171">
        <f>E119/D119*100</f>
        <v>93.52951260980448</v>
      </c>
      <c r="H119" s="170"/>
      <c r="I119" s="170"/>
      <c r="J119" s="181"/>
      <c r="K119" s="172"/>
      <c r="L119" s="173"/>
    </row>
    <row r="120" spans="1:12" ht="30">
      <c r="A120" s="151">
        <v>240601</v>
      </c>
      <c r="B120" s="155" t="s">
        <v>140</v>
      </c>
      <c r="C120" s="157"/>
      <c r="D120" s="157"/>
      <c r="E120" s="157"/>
      <c r="F120" s="165"/>
      <c r="G120" s="166"/>
      <c r="H120" s="170">
        <v>320220.57</v>
      </c>
      <c r="I120" s="170">
        <v>216800</v>
      </c>
      <c r="J120" s="207">
        <v>203972.6</v>
      </c>
      <c r="K120" s="172">
        <f>J120/H120*100</f>
        <v>63.6975319855311</v>
      </c>
      <c r="L120" s="173">
        <f t="shared" si="11"/>
        <v>94.08330258302583</v>
      </c>
    </row>
    <row r="121" spans="1:12" ht="33.75" customHeight="1">
      <c r="A121" s="151">
        <v>240603</v>
      </c>
      <c r="B121" s="155" t="s">
        <v>141</v>
      </c>
      <c r="C121" s="157"/>
      <c r="D121" s="157"/>
      <c r="E121" s="157"/>
      <c r="F121" s="165"/>
      <c r="G121" s="166"/>
      <c r="H121" s="170">
        <v>84300</v>
      </c>
      <c r="I121" s="170">
        <v>40000</v>
      </c>
      <c r="J121" s="181">
        <v>39600</v>
      </c>
      <c r="K121" s="172">
        <f>J121/H121*100</f>
        <v>46.97508896797153</v>
      </c>
      <c r="L121" s="173">
        <f t="shared" si="11"/>
        <v>99</v>
      </c>
    </row>
    <row r="122" spans="1:12" ht="36" customHeight="1">
      <c r="A122" s="151">
        <v>240604</v>
      </c>
      <c r="B122" s="155" t="s">
        <v>142</v>
      </c>
      <c r="C122" s="157"/>
      <c r="D122" s="157"/>
      <c r="E122" s="157"/>
      <c r="F122" s="165"/>
      <c r="G122" s="166"/>
      <c r="H122" s="170"/>
      <c r="I122" s="170">
        <v>5000</v>
      </c>
      <c r="J122" s="181"/>
      <c r="K122" s="172"/>
      <c r="L122" s="173">
        <f t="shared" si="11"/>
        <v>0</v>
      </c>
    </row>
    <row r="123" spans="1:12" ht="74.25" customHeight="1">
      <c r="A123" s="151">
        <v>250000</v>
      </c>
      <c r="B123" s="152" t="s">
        <v>163</v>
      </c>
      <c r="C123" s="153">
        <v>762228.81</v>
      </c>
      <c r="D123" s="153">
        <v>3356079</v>
      </c>
      <c r="E123" s="153">
        <v>809027.76</v>
      </c>
      <c r="F123" s="165">
        <f t="shared" si="7"/>
        <v>106.13975087087037</v>
      </c>
      <c r="G123" s="166">
        <f t="shared" si="8"/>
        <v>24.10633837880455</v>
      </c>
      <c r="H123" s="165">
        <v>87125</v>
      </c>
      <c r="I123" s="165">
        <v>166800</v>
      </c>
      <c r="J123" s="180"/>
      <c r="K123" s="172"/>
      <c r="L123" s="172">
        <f t="shared" si="11"/>
        <v>0</v>
      </c>
    </row>
    <row r="124" spans="1:12" ht="26.25" customHeight="1" thickBot="1">
      <c r="A124" s="160"/>
      <c r="B124" s="161" t="s">
        <v>144</v>
      </c>
      <c r="C124" s="162">
        <f>C90+C91+C92+C93+C94+C104+C105+C106+C110+C116+C118+C123</f>
        <v>217101070.95999998</v>
      </c>
      <c r="D124" s="162">
        <f>D90+D91+D92+D93+D94+D104+D105+D106+D110+D116+D118+D123+D109</f>
        <v>253994334.94</v>
      </c>
      <c r="E124" s="162">
        <f>E90+E91+E92+E93+E94+E104+E105+E106+E110+E116+E118+E123</f>
        <v>232089743.04</v>
      </c>
      <c r="F124" s="174">
        <f t="shared" si="7"/>
        <v>106.90400651351996</v>
      </c>
      <c r="G124" s="175">
        <f t="shared" si="8"/>
        <v>91.37595257580276</v>
      </c>
      <c r="H124" s="174">
        <f>H90+H91+H92+H93+H94+H104+H106+H107+H110+H118+H105+H123</f>
        <v>14268660.350000001</v>
      </c>
      <c r="I124" s="174">
        <f>I90+I91+I92+I93+I94+I104+I106+I107+I110+I118+I105+I123+I109</f>
        <v>36597761.199999996</v>
      </c>
      <c r="J124" s="182">
        <f>J90+J91+J92+J93+J94+J104+J106+J107+J110+J118+J123+J105+J109</f>
        <v>23783432.96</v>
      </c>
      <c r="K124" s="176">
        <f>J124/H124*100</f>
        <v>166.68301281696708</v>
      </c>
      <c r="L124" s="177">
        <f t="shared" si="11"/>
        <v>64.98603242430032</v>
      </c>
    </row>
    <row r="125" spans="3:12" ht="12.75"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</row>
    <row r="126" spans="6:12" ht="15">
      <c r="F126" s="178"/>
      <c r="G126" s="178"/>
      <c r="H126" s="178"/>
      <c r="I126" s="178"/>
      <c r="J126" s="178"/>
      <c r="K126" s="178"/>
      <c r="L126" s="178"/>
    </row>
    <row r="127" spans="2:12" ht="32.25" customHeight="1">
      <c r="B127" s="188" t="s">
        <v>165</v>
      </c>
      <c r="C127" s="68"/>
      <c r="D127" s="68"/>
      <c r="E127" s="188"/>
      <c r="F127" s="189"/>
      <c r="G127" s="178"/>
      <c r="H127" s="178"/>
      <c r="I127" s="178"/>
      <c r="J127" s="178"/>
      <c r="K127" s="178"/>
      <c r="L127" s="178"/>
    </row>
    <row r="128" spans="1:10" ht="18">
      <c r="A128" s="163"/>
      <c r="B128" s="68"/>
      <c r="C128" s="68"/>
      <c r="D128" s="68"/>
      <c r="E128" s="68"/>
      <c r="F128" s="189"/>
      <c r="G128" s="163"/>
      <c r="H128" s="163"/>
      <c r="I128" s="163"/>
      <c r="J128" s="163"/>
    </row>
    <row r="129" spans="2:6" ht="18">
      <c r="B129" s="188" t="s">
        <v>166</v>
      </c>
      <c r="C129" s="188"/>
      <c r="D129" s="188"/>
      <c r="E129" s="188"/>
      <c r="F129" s="188"/>
    </row>
  </sheetData>
  <mergeCells count="19">
    <mergeCell ref="B88:K88"/>
    <mergeCell ref="B16:K16"/>
    <mergeCell ref="B82:K82"/>
    <mergeCell ref="D84:F84"/>
    <mergeCell ref="I84:K84"/>
    <mergeCell ref="B10:K10"/>
    <mergeCell ref="B11:K11"/>
    <mergeCell ref="B13:B15"/>
    <mergeCell ref="K14:L14"/>
    <mergeCell ref="H13:L13"/>
    <mergeCell ref="H14:H15"/>
    <mergeCell ref="I14:I15"/>
    <mergeCell ref="J14:J15"/>
    <mergeCell ref="A13:A15"/>
    <mergeCell ref="C13:G13"/>
    <mergeCell ref="C14:C15"/>
    <mergeCell ref="D14:D15"/>
    <mergeCell ref="E14:E15"/>
    <mergeCell ref="F14:G14"/>
  </mergeCells>
  <printOptions/>
  <pageMargins left="0.71" right="0.75" top="0.27" bottom="0.5" header="0.26" footer="0.5"/>
  <pageSetup fitToHeight="7" horizontalDpi="600" verticalDpi="600" orientation="landscape" paperSize="9" scale="59" r:id="rId1"/>
  <rowBreaks count="4" manualBreakCount="4">
    <brk id="37" max="11" man="1"/>
    <brk id="67" max="11" man="1"/>
    <brk id="76" max="11" man="1"/>
    <brk id="10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31" t="s">
        <v>16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>
      <c r="A2" s="8"/>
      <c r="B2" s="9"/>
      <c r="K2" s="10" t="s">
        <v>17</v>
      </c>
    </row>
    <row r="3" spans="1:11" ht="13.5" customHeight="1">
      <c r="A3" s="232"/>
      <c r="B3" s="232"/>
      <c r="C3" s="230" t="s">
        <v>1</v>
      </c>
      <c r="D3" s="230"/>
      <c r="E3" s="230"/>
      <c r="F3" s="230" t="s">
        <v>2</v>
      </c>
      <c r="G3" s="230"/>
      <c r="H3" s="230"/>
      <c r="I3" s="230" t="s">
        <v>3</v>
      </c>
      <c r="J3" s="230"/>
      <c r="K3" s="230"/>
    </row>
    <row r="4" spans="1:11" ht="68.25" customHeight="1">
      <c r="A4" s="233"/>
      <c r="B4" s="233"/>
      <c r="C4" s="4" t="s">
        <v>12</v>
      </c>
      <c r="D4" s="5" t="s">
        <v>13</v>
      </c>
      <c r="E4" s="6" t="s">
        <v>11</v>
      </c>
      <c r="F4" s="4" t="s">
        <v>12</v>
      </c>
      <c r="G4" s="5" t="s">
        <v>13</v>
      </c>
      <c r="H4" s="6" t="s">
        <v>11</v>
      </c>
      <c r="I4" s="4" t="s">
        <v>12</v>
      </c>
      <c r="J4" s="5" t="s">
        <v>13</v>
      </c>
      <c r="K4" s="6" t="s">
        <v>11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18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19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20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21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22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23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24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25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26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27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23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28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29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30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31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32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33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34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35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36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37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38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39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40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41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42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43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44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45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46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47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48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49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50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9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Компьютер</cp:lastModifiedBy>
  <cp:lastPrinted>2013-11-11T09:08:29Z</cp:lastPrinted>
  <dcterms:created xsi:type="dcterms:W3CDTF">2003-02-25T12:47:02Z</dcterms:created>
  <dcterms:modified xsi:type="dcterms:W3CDTF">2013-11-29T11:59:49Z</dcterms:modified>
  <cp:category/>
  <cp:version/>
  <cp:contentType/>
  <cp:contentStatus/>
</cp:coreProperties>
</file>