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'Лист1'!$A$1:$L$124</definedName>
  </definedNames>
  <calcPr fullCalcOnLoad="1"/>
</workbook>
</file>

<file path=xl/sharedStrings.xml><?xml version="1.0" encoding="utf-8"?>
<sst xmlns="http://schemas.openxmlformats.org/spreadsheetml/2006/main" count="181" uniqueCount="166">
  <si>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</si>
  <si>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</si>
  <si>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</si>
  <si>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</si>
  <si>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</si>
  <si>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</si>
  <si>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</si>
  <si>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</si>
  <si>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</si>
  <si>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</si>
  <si>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</si>
  <si>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</si>
  <si>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</si>
  <si>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</si>
  <si>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</si>
  <si>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</si>
  <si>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</si>
  <si>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</si>
  <si>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</si>
  <si>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</si>
  <si>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</si>
  <si>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</si>
  <si>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</si>
  <si>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</si>
  <si>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</si>
  <si>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</si>
  <si>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</si>
  <si>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</si>
  <si>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</si>
  <si>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</si>
  <si>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</si>
  <si>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</si>
  <si>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</si>
  <si>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</si>
  <si>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</si>
  <si>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</si>
  <si>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</si>
  <si>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</si>
  <si>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</si>
  <si>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</si>
  <si>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</si>
  <si>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</si>
  <si>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</si>
  <si>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</si>
  <si>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</si>
  <si>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</si>
  <si>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</si>
  <si>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</si>
  <si>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</si>
  <si>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</si>
  <si>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</si>
  <si>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</si>
  <si>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</si>
  <si>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</si>
  <si>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</si>
  <si>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</si>
  <si>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</si>
  <si>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</si>
  <si>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</si>
  <si>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</si>
  <si>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</si>
  <si>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</si>
  <si>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</si>
  <si>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</si>
  <si>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</si>
  <si>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</si>
  <si>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</si>
  <si>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</si>
  <si>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</si>
  <si>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</si>
  <si>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</si>
  <si>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</si>
  <si>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</si>
  <si>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</si>
  <si>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</si>
  <si>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</si>
  <si>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</si>
  <si>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</si>
  <si>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</si>
  <si>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</si>
  <si>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</si>
  <si>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</si>
  <si>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</si>
  <si>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</si>
  <si>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</si>
  <si>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</si>
  <si>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</si>
  <si>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</si>
  <si>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</si>
  <si>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</si>
  <si>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</si>
  <si>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</si>
  <si>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</si>
  <si>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</si>
  <si>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</si>
  <si>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</si>
  <si>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</si>
  <si>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</si>
  <si>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</si>
  <si>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</si>
  <si>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</si>
  <si>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</si>
  <si>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</si>
  <si>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</si>
  <si>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</si>
  <si>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</si>
  <si>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</si>
  <si>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</si>
  <si>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</si>
  <si>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</si>
  <si>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</si>
  <si>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</si>
  <si>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</si>
  <si>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</si>
  <si>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</si>
  <si>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</si>
  <si>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</si>
  <si>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</si>
  <si>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</si>
  <si>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</si>
  <si>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</si>
  <si>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</si>
  <si>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</si>
  <si>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</si>
  <si>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</si>
  <si>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</si>
  <si>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</si>
  <si>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</si>
  <si>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</si>
  <si>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</si>
  <si>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</si>
  <si>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</si>
  <si>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</si>
  <si>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</si>
  <si>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</si>
  <si>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</si>
  <si>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</si>
  <si>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</si>
  <si>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</si>
  <si>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</si>
  <si>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</si>
  <si>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</si>
  <si>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Податок на нерухоме майно, відмінне від земельної ділянки </t>
  </si>
  <si>
    <t>Збір за провадження деяких видів підприємницької діяльності </t>
  </si>
  <si>
    <t>Єдиний податок</t>
  </si>
  <si>
    <t>Туристичний збір </t>
  </si>
  <si>
    <t>Збір за місця для паркування транспортних засобів 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</si>
  <si>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</si>
  <si>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 xml:space="preserve">   про виконання міського бюджету м. Лисичанська за 1 квартал 2014 року</t>
  </si>
  <si>
    <t>План на 1 квартал 2014 року</t>
  </si>
  <si>
    <t>Виконано за 1 квартал 2014 року</t>
  </si>
  <si>
    <t>виконан-ня   2013року</t>
  </si>
  <si>
    <t>плану на 1 квартал 2014 року</t>
  </si>
  <si>
    <t>План на 2014 рік</t>
  </si>
  <si>
    <t>плану на  2014 рік</t>
  </si>
  <si>
    <t>Виконано за 1 квартал 2013 року</t>
  </si>
  <si>
    <t>виконан-ня 1 кварталу 2013року</t>
  </si>
  <si>
    <t>Видатки, не віднесені до основних груп</t>
  </si>
  <si>
    <t xml:space="preserve">Перший заступник міського голови                                                                                        </t>
  </si>
  <si>
    <t>А.Л.Шальнєв</t>
  </si>
  <si>
    <t>Додаток</t>
  </si>
  <si>
    <t>до рішення виконавчого комітету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</si>
  <si>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</si>
  <si>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Начальник фінансового управління              </t>
  </si>
  <si>
    <t>М.Г.Солодовник</t>
  </si>
  <si>
    <t>від "20"   05.2014 р. № ______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</si>
</sst>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 applyProtection="1">
      <alignment vertical="top" wrapText="1"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 applyProtection="1">
      <alignment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 vertical="top" wrapText="1"/>
      <protection/>
    </xf>
    <xf numFmtId="174" fontId="9" fillId="0" borderId="19" xfId="0" applyNumberFormat="1" applyFont="1" applyBorder="1" applyAlignment="1" applyProtection="1">
      <alignment/>
      <protection/>
    </xf>
    <xf numFmtId="174" fontId="8" fillId="0" borderId="20" xfId="0" applyNumberFormat="1" applyFont="1" applyBorder="1" applyAlignment="1" applyProtection="1">
      <alignment/>
      <protection/>
    </xf>
    <xf numFmtId="174" fontId="10" fillId="0" borderId="20" xfId="0" applyNumberFormat="1" applyFont="1" applyBorder="1" applyAlignment="1" applyProtection="1">
      <alignment/>
      <protection/>
    </xf>
    <xf numFmtId="174" fontId="8" fillId="0" borderId="20" xfId="0" applyNumberFormat="1" applyFont="1" applyBorder="1" applyAlignment="1">
      <alignment/>
    </xf>
    <xf numFmtId="174" fontId="10" fillId="0" borderId="20" xfId="0" applyNumberFormat="1" applyFont="1" applyBorder="1" applyAlignment="1">
      <alignment/>
    </xf>
    <xf numFmtId="174" fontId="8" fillId="0" borderId="20" xfId="0" applyNumberFormat="1" applyFont="1" applyBorder="1" applyAlignment="1" applyProtection="1">
      <alignment wrapText="1"/>
      <protection/>
    </xf>
    <xf numFmtId="174" fontId="8" fillId="0" borderId="21" xfId="0" applyNumberFormat="1" applyFont="1" applyBorder="1" applyAlignment="1" applyProtection="1">
      <alignment wrapText="1"/>
      <protection/>
    </xf>
    <xf numFmtId="174" fontId="9" fillId="0" borderId="22" xfId="0" applyNumberFormat="1" applyFont="1" applyBorder="1" applyAlignment="1" applyProtection="1">
      <alignment/>
      <protection/>
    </xf>
    <xf numFmtId="174" fontId="9" fillId="0" borderId="23" xfId="0" applyNumberFormat="1" applyFont="1" applyBorder="1" applyAlignment="1" applyProtection="1">
      <alignment/>
      <protection/>
    </xf>
    <xf numFmtId="174" fontId="8" fillId="0" borderId="24" xfId="0" applyNumberFormat="1" applyFont="1" applyBorder="1" applyAlignment="1" applyProtection="1">
      <alignment/>
      <protection/>
    </xf>
    <xf numFmtId="174" fontId="8" fillId="0" borderId="25" xfId="0" applyNumberFormat="1" applyFont="1" applyBorder="1" applyAlignment="1" applyProtection="1">
      <alignment/>
      <protection/>
    </xf>
    <xf numFmtId="174" fontId="8" fillId="0" borderId="24" xfId="0" applyNumberFormat="1" applyFont="1" applyBorder="1" applyAlignment="1" applyProtection="1">
      <alignment wrapText="1"/>
      <protection/>
    </xf>
    <xf numFmtId="174" fontId="8" fillId="0" borderId="25" xfId="0" applyNumberFormat="1" applyFont="1" applyBorder="1" applyAlignment="1" applyProtection="1">
      <alignment wrapText="1"/>
      <protection/>
    </xf>
    <xf numFmtId="174" fontId="10" fillId="0" borderId="24" xfId="0" applyNumberFormat="1" applyFont="1" applyBorder="1" applyAlignment="1" applyProtection="1">
      <alignment wrapText="1"/>
      <protection/>
    </xf>
    <xf numFmtId="174" fontId="10" fillId="0" borderId="20" xfId="0" applyNumberFormat="1" applyFont="1" applyBorder="1" applyAlignment="1" applyProtection="1">
      <alignment wrapText="1"/>
      <protection/>
    </xf>
    <xf numFmtId="174" fontId="10" fillId="0" borderId="25" xfId="0" applyNumberFormat="1" applyFont="1" applyBorder="1" applyAlignment="1" applyProtection="1">
      <alignment wrapText="1"/>
      <protection/>
    </xf>
    <xf numFmtId="174" fontId="8" fillId="0" borderId="24" xfId="0" applyNumberFormat="1" applyFont="1" applyBorder="1" applyAlignment="1">
      <alignment/>
    </xf>
    <xf numFmtId="174" fontId="8" fillId="0" borderId="25" xfId="0" applyNumberFormat="1" applyFont="1" applyBorder="1" applyAlignment="1">
      <alignment/>
    </xf>
    <xf numFmtId="174" fontId="9" fillId="0" borderId="24" xfId="0" applyNumberFormat="1" applyFont="1" applyBorder="1" applyAlignment="1" applyProtection="1">
      <alignment wrapText="1"/>
      <protection/>
    </xf>
    <xf numFmtId="174" fontId="9" fillId="0" borderId="20" xfId="0" applyNumberFormat="1" applyFont="1" applyBorder="1" applyAlignment="1" applyProtection="1">
      <alignment wrapText="1"/>
      <protection/>
    </xf>
    <xf numFmtId="174" fontId="9" fillId="0" borderId="25" xfId="0" applyNumberFormat="1" applyFont="1" applyBorder="1" applyAlignment="1" applyProtection="1">
      <alignment wrapText="1"/>
      <protection/>
    </xf>
    <xf numFmtId="174" fontId="8" fillId="0" borderId="26" xfId="0" applyNumberFormat="1" applyFont="1" applyBorder="1" applyAlignment="1" applyProtection="1">
      <alignment wrapText="1"/>
      <protection/>
    </xf>
    <xf numFmtId="174" fontId="8" fillId="0" borderId="27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189" fontId="14" fillId="0" borderId="30" xfId="0" applyNumberFormat="1" applyFont="1" applyBorder="1" applyAlignment="1">
      <alignment/>
    </xf>
    <xf numFmtId="0" fontId="4" fillId="0" borderId="30" xfId="0" applyFont="1" applyBorder="1" applyAlignment="1">
      <alignment vertical="top" wrapText="1"/>
    </xf>
    <xf numFmtId="4" fontId="4" fillId="0" borderId="30" xfId="0" applyNumberFormat="1" applyFont="1" applyBorder="1" applyAlignment="1">
      <alignment vertical="top" wrapText="1"/>
    </xf>
    <xf numFmtId="189" fontId="4" fillId="0" borderId="30" xfId="0" applyNumberFormat="1" applyFont="1" applyBorder="1" applyAlignment="1">
      <alignment vertical="top" wrapText="1"/>
    </xf>
    <xf numFmtId="189" fontId="4" fillId="0" borderId="31" xfId="0" applyNumberFormat="1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4" fontId="14" fillId="0" borderId="32" xfId="0" applyNumberFormat="1" applyFont="1" applyBorder="1" applyAlignment="1">
      <alignment vertical="top" wrapText="1"/>
    </xf>
    <xf numFmtId="4" fontId="14" fillId="0" borderId="33" xfId="0" applyNumberFormat="1" applyFont="1" applyBorder="1" applyAlignment="1">
      <alignment vertical="top" wrapText="1"/>
    </xf>
    <xf numFmtId="189" fontId="4" fillId="0" borderId="32" xfId="0" applyNumberFormat="1" applyFont="1" applyBorder="1" applyAlignment="1">
      <alignment vertical="top" wrapText="1"/>
    </xf>
    <xf numFmtId="4" fontId="14" fillId="0" borderId="34" xfId="0" applyNumberFormat="1" applyFont="1" applyBorder="1" applyAlignment="1">
      <alignment vertical="top" wrapText="1"/>
    </xf>
    <xf numFmtId="189" fontId="4" fillId="0" borderId="35" xfId="0" applyNumberFormat="1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4" fontId="14" fillId="0" borderId="36" xfId="0" applyNumberFormat="1" applyFont="1" applyBorder="1" applyAlignment="1">
      <alignment vertical="top" wrapText="1"/>
    </xf>
    <xf numFmtId="4" fontId="14" fillId="0" borderId="37" xfId="0" applyNumberFormat="1" applyFont="1" applyBorder="1" applyAlignment="1">
      <alignment vertical="top" wrapText="1"/>
    </xf>
    <xf numFmtId="189" fontId="4" fillId="0" borderId="38" xfId="0" applyNumberFormat="1" applyFont="1" applyBorder="1" applyAlignment="1">
      <alignment vertical="top" wrapText="1"/>
    </xf>
    <xf numFmtId="4" fontId="14" fillId="0" borderId="39" xfId="0" applyNumberFormat="1" applyFont="1" applyBorder="1" applyAlignment="1">
      <alignment vertical="top" wrapText="1"/>
    </xf>
    <xf numFmtId="189" fontId="4" fillId="0" borderId="40" xfId="0" applyNumberFormat="1" applyFont="1" applyBorder="1" applyAlignment="1">
      <alignment vertical="top" wrapText="1"/>
    </xf>
    <xf numFmtId="189" fontId="14" fillId="0" borderId="35" xfId="0" applyNumberFormat="1" applyFont="1" applyBorder="1" applyAlignment="1">
      <alignment vertical="top" wrapText="1"/>
    </xf>
    <xf numFmtId="189" fontId="14" fillId="0" borderId="38" xfId="0" applyNumberFormat="1" applyFont="1" applyBorder="1" applyAlignment="1">
      <alignment vertical="top" wrapText="1"/>
    </xf>
    <xf numFmtId="189" fontId="4" fillId="0" borderId="29" xfId="0" applyNumberFormat="1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4" fontId="14" fillId="0" borderId="40" xfId="0" applyNumberFormat="1" applyFont="1" applyBorder="1" applyAlignment="1">
      <alignment vertical="top" wrapText="1"/>
    </xf>
    <xf numFmtId="4" fontId="14" fillId="0" borderId="30" xfId="0" applyNumberFormat="1" applyFont="1" applyBorder="1" applyAlignment="1">
      <alignment vertical="top" wrapText="1"/>
    </xf>
    <xf numFmtId="4" fontId="14" fillId="0" borderId="41" xfId="0" applyNumberFormat="1" applyFont="1" applyBorder="1" applyAlignment="1">
      <alignment vertical="top" wrapText="1"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 vertical="top" wrapText="1"/>
    </xf>
    <xf numFmtId="4" fontId="14" fillId="0" borderId="35" xfId="0" applyNumberFormat="1" applyFont="1" applyBorder="1" applyAlignment="1">
      <alignment vertical="top" wrapText="1"/>
    </xf>
    <xf numFmtId="4" fontId="14" fillId="0" borderId="38" xfId="0" applyNumberFormat="1" applyFont="1" applyBorder="1" applyAlignment="1">
      <alignment vertical="top" wrapText="1"/>
    </xf>
    <xf numFmtId="4" fontId="4" fillId="0" borderId="29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189" fontId="14" fillId="0" borderId="32" xfId="0" applyNumberFormat="1" applyFont="1" applyBorder="1" applyAlignment="1">
      <alignment vertical="top" wrapText="1"/>
    </xf>
    <xf numFmtId="0" fontId="14" fillId="0" borderId="32" xfId="0" applyFont="1" applyBorder="1" applyAlignment="1">
      <alignment wrapText="1"/>
    </xf>
    <xf numFmtId="189" fontId="14" fillId="0" borderId="42" xfId="0" applyNumberFormat="1" applyFont="1" applyBorder="1" applyAlignment="1">
      <alignment vertical="top" wrapText="1"/>
    </xf>
    <xf numFmtId="189" fontId="14" fillId="0" borderId="43" xfId="0" applyNumberFormat="1" applyFont="1" applyBorder="1" applyAlignment="1">
      <alignment vertical="top" wrapText="1"/>
    </xf>
    <xf numFmtId="189" fontId="4" fillId="0" borderId="44" xfId="0" applyNumberFormat="1" applyFont="1" applyBorder="1" applyAlignment="1">
      <alignment vertical="top" wrapText="1"/>
    </xf>
    <xf numFmtId="189" fontId="4" fillId="0" borderId="45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4" fontId="14" fillId="0" borderId="14" xfId="0" applyNumberFormat="1" applyFont="1" applyBorder="1" applyAlignment="1">
      <alignment vertical="top" wrapText="1"/>
    </xf>
    <xf numFmtId="4" fontId="14" fillId="0" borderId="46" xfId="0" applyNumberFormat="1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4" fontId="14" fillId="0" borderId="48" xfId="0" applyNumberFormat="1" applyFont="1" applyBorder="1" applyAlignment="1">
      <alignment vertical="top" wrapText="1"/>
    </xf>
    <xf numFmtId="4" fontId="14" fillId="0" borderId="49" xfId="0" applyNumberFormat="1" applyFont="1" applyBorder="1" applyAlignment="1">
      <alignment vertical="top" wrapText="1"/>
    </xf>
    <xf numFmtId="189" fontId="14" fillId="0" borderId="48" xfId="0" applyNumberFormat="1" applyFont="1" applyBorder="1" applyAlignment="1">
      <alignment vertical="top" wrapText="1"/>
    </xf>
    <xf numFmtId="4" fontId="14" fillId="0" borderId="50" xfId="0" applyNumberFormat="1" applyFont="1" applyBorder="1" applyAlignment="1">
      <alignment vertical="top" wrapText="1"/>
    </xf>
    <xf numFmtId="4" fontId="4" fillId="0" borderId="48" xfId="0" applyNumberFormat="1" applyFont="1" applyBorder="1" applyAlignment="1">
      <alignment vertical="top" wrapText="1"/>
    </xf>
    <xf numFmtId="4" fontId="4" fillId="0" borderId="49" xfId="0" applyNumberFormat="1" applyFont="1" applyBorder="1" applyAlignment="1">
      <alignment vertical="top" wrapText="1"/>
    </xf>
    <xf numFmtId="189" fontId="4" fillId="0" borderId="48" xfId="0" applyNumberFormat="1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4" fontId="14" fillId="0" borderId="51" xfId="0" applyNumberFormat="1" applyFont="1" applyBorder="1" applyAlignment="1">
      <alignment vertical="top" wrapText="1"/>
    </xf>
    <xf numFmtId="4" fontId="14" fillId="0" borderId="52" xfId="0" applyNumberFormat="1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53" xfId="0" applyFont="1" applyBorder="1" applyAlignment="1">
      <alignment vertical="top"/>
    </xf>
    <xf numFmtId="4" fontId="4" fillId="0" borderId="30" xfId="0" applyNumberFormat="1" applyFont="1" applyBorder="1" applyAlignment="1">
      <alignment vertical="top"/>
    </xf>
    <xf numFmtId="0" fontId="14" fillId="0" borderId="54" xfId="0" applyFont="1" applyBorder="1" applyAlignment="1">
      <alignment vertical="top" wrapText="1"/>
    </xf>
    <xf numFmtId="0" fontId="14" fillId="0" borderId="55" xfId="0" applyFont="1" applyBorder="1" applyAlignment="1">
      <alignment wrapText="1"/>
    </xf>
    <xf numFmtId="4" fontId="14" fillId="0" borderId="56" xfId="0" applyNumberFormat="1" applyFont="1" applyBorder="1" applyAlignment="1">
      <alignment vertical="top" wrapText="1"/>
    </xf>
    <xf numFmtId="0" fontId="14" fillId="0" borderId="57" xfId="0" applyFont="1" applyBorder="1" applyAlignment="1">
      <alignment wrapText="1"/>
    </xf>
    <xf numFmtId="4" fontId="14" fillId="0" borderId="47" xfId="0" applyNumberFormat="1" applyFont="1" applyBorder="1" applyAlignment="1">
      <alignment vertical="top" wrapText="1"/>
    </xf>
    <xf numFmtId="0" fontId="14" fillId="0" borderId="58" xfId="0" applyFont="1" applyBorder="1" applyAlignment="1">
      <alignment wrapText="1"/>
    </xf>
    <xf numFmtId="4" fontId="14" fillId="0" borderId="59" xfId="0" applyNumberFormat="1" applyFont="1" applyBorder="1" applyAlignment="1">
      <alignment vertical="top" wrapText="1"/>
    </xf>
    <xf numFmtId="0" fontId="4" fillId="0" borderId="60" xfId="0" applyFont="1" applyBorder="1" applyAlignment="1">
      <alignment vertical="top"/>
    </xf>
    <xf numFmtId="0" fontId="14" fillId="0" borderId="61" xfId="0" applyFont="1" applyBorder="1" applyAlignment="1">
      <alignment wrapText="1"/>
    </xf>
    <xf numFmtId="4" fontId="14" fillId="0" borderId="54" xfId="0" applyNumberFormat="1" applyFont="1" applyBorder="1" applyAlignment="1">
      <alignment vertical="top" wrapText="1"/>
    </xf>
    <xf numFmtId="0" fontId="14" fillId="0" borderId="62" xfId="0" applyFont="1" applyBorder="1" applyAlignment="1">
      <alignment wrapText="1"/>
    </xf>
    <xf numFmtId="4" fontId="4" fillId="0" borderId="63" xfId="0" applyNumberFormat="1" applyFont="1" applyBorder="1" applyAlignment="1">
      <alignment vertical="top"/>
    </xf>
    <xf numFmtId="4" fontId="4" fillId="0" borderId="53" xfId="0" applyNumberFormat="1" applyFont="1" applyBorder="1" applyAlignment="1">
      <alignment vertical="top" wrapText="1"/>
    </xf>
    <xf numFmtId="4" fontId="4" fillId="0" borderId="63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179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4" fillId="0" borderId="44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4" fontId="4" fillId="0" borderId="65" xfId="0" applyNumberFormat="1" applyFont="1" applyBorder="1" applyAlignment="1">
      <alignment/>
    </xf>
    <xf numFmtId="0" fontId="4" fillId="0" borderId="64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189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0" fontId="14" fillId="0" borderId="66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89" fontId="14" fillId="0" borderId="29" xfId="0" applyNumberFormat="1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0" borderId="67" xfId="0" applyFont="1" applyBorder="1" applyAlignment="1">
      <alignment/>
    </xf>
    <xf numFmtId="0" fontId="14" fillId="0" borderId="45" xfId="0" applyFont="1" applyBorder="1" applyAlignment="1">
      <alignment vertical="top" wrapText="1"/>
    </xf>
    <xf numFmtId="4" fontId="4" fillId="0" borderId="35" xfId="0" applyNumberFormat="1" applyFont="1" applyBorder="1" applyAlignment="1">
      <alignment vertical="top" wrapText="1"/>
    </xf>
    <xf numFmtId="4" fontId="4" fillId="0" borderId="32" xfId="0" applyNumberFormat="1" applyFont="1" applyBorder="1" applyAlignment="1">
      <alignment vertical="top" wrapText="1"/>
    </xf>
    <xf numFmtId="189" fontId="14" fillId="0" borderId="44" xfId="0" applyNumberFormat="1" applyFont="1" applyBorder="1" applyAlignment="1">
      <alignment vertical="top" wrapText="1"/>
    </xf>
    <xf numFmtId="189" fontId="14" fillId="0" borderId="45" xfId="0" applyNumberFormat="1" applyFont="1" applyBorder="1" applyAlignment="1">
      <alignment vertical="top" wrapText="1"/>
    </xf>
    <xf numFmtId="4" fontId="4" fillId="0" borderId="28" xfId="0" applyNumberFormat="1" applyFont="1" applyBorder="1" applyAlignment="1">
      <alignment vertical="top" wrapText="1"/>
    </xf>
    <xf numFmtId="189" fontId="14" fillId="0" borderId="36" xfId="0" applyNumberFormat="1" applyFont="1" applyBorder="1" applyAlignment="1">
      <alignment vertical="top" wrapText="1"/>
    </xf>
    <xf numFmtId="189" fontId="14" fillId="0" borderId="46" xfId="0" applyNumberFormat="1" applyFont="1" applyBorder="1" applyAlignment="1">
      <alignment vertical="top" wrapText="1"/>
    </xf>
    <xf numFmtId="189" fontId="14" fillId="0" borderId="52" xfId="0" applyNumberFormat="1" applyFont="1" applyBorder="1" applyAlignment="1">
      <alignment vertical="top" wrapText="1"/>
    </xf>
    <xf numFmtId="189" fontId="14" fillId="0" borderId="56" xfId="0" applyNumberFormat="1" applyFont="1" applyBorder="1" applyAlignment="1">
      <alignment vertical="top" wrapText="1"/>
    </xf>
    <xf numFmtId="189" fontId="14" fillId="0" borderId="47" xfId="0" applyNumberFormat="1" applyFont="1" applyBorder="1" applyAlignment="1">
      <alignment vertical="top" wrapText="1"/>
    </xf>
    <xf numFmtId="189" fontId="14" fillId="0" borderId="59" xfId="0" applyNumberFormat="1" applyFont="1" applyBorder="1" applyAlignment="1">
      <alignment vertical="top" wrapText="1"/>
    </xf>
    <xf numFmtId="0" fontId="14" fillId="0" borderId="60" xfId="0" applyFont="1" applyBorder="1" applyAlignment="1">
      <alignment wrapText="1"/>
    </xf>
    <xf numFmtId="4" fontId="14" fillId="0" borderId="63" xfId="0" applyNumberFormat="1" applyFont="1" applyBorder="1" applyAlignment="1">
      <alignment vertical="top" wrapText="1"/>
    </xf>
    <xf numFmtId="189" fontId="14" fillId="0" borderId="30" xfId="0" applyNumberFormat="1" applyFont="1" applyBorder="1" applyAlignment="1">
      <alignment vertical="top" wrapText="1"/>
    </xf>
    <xf numFmtId="4" fontId="14" fillId="0" borderId="53" xfId="0" applyNumberFormat="1" applyFont="1" applyBorder="1" applyAlignment="1">
      <alignment vertical="top" wrapText="1"/>
    </xf>
    <xf numFmtId="189" fontId="4" fillId="0" borderId="52" xfId="0" applyNumberFormat="1" applyFont="1" applyBorder="1" applyAlignment="1">
      <alignment vertical="top" wrapText="1"/>
    </xf>
    <xf numFmtId="189" fontId="4" fillId="0" borderId="46" xfId="0" applyNumberFormat="1" applyFont="1" applyBorder="1" applyAlignment="1">
      <alignment vertical="top" wrapText="1"/>
    </xf>
    <xf numFmtId="189" fontId="4" fillId="0" borderId="53" xfId="0" applyNumberFormat="1" applyFont="1" applyBorder="1" applyAlignment="1">
      <alignment vertical="top" wrapText="1"/>
    </xf>
    <xf numFmtId="189" fontId="4" fillId="0" borderId="34" xfId="0" applyNumberFormat="1" applyFont="1" applyBorder="1" applyAlignment="1">
      <alignment vertical="top" wrapText="1"/>
    </xf>
    <xf numFmtId="189" fontId="4" fillId="0" borderId="59" xfId="0" applyNumberFormat="1" applyFont="1" applyBorder="1" applyAlignment="1">
      <alignment vertical="top" wrapText="1"/>
    </xf>
    <xf numFmtId="189" fontId="4" fillId="0" borderId="56" xfId="0" applyNumberFormat="1" applyFont="1" applyBorder="1" applyAlignment="1">
      <alignment vertical="top" wrapText="1"/>
    </xf>
    <xf numFmtId="189" fontId="4" fillId="0" borderId="47" xfId="0" applyNumberFormat="1" applyFont="1" applyBorder="1" applyAlignment="1">
      <alignment vertical="top" wrapText="1"/>
    </xf>
    <xf numFmtId="0" fontId="14" fillId="0" borderId="68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89" fontId="4" fillId="0" borderId="48" xfId="0" applyNumberFormat="1" applyFont="1" applyBorder="1" applyAlignment="1">
      <alignment horizontal="center" vertical="center" wrapText="1"/>
    </xf>
    <xf numFmtId="4" fontId="18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0" xfId="0" applyNumberFormat="1" applyFont="1" applyBorder="1" applyAlignment="1">
      <alignment horizontal="center" vertical="center"/>
    </xf>
    <xf numFmtId="189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9" fontId="14" fillId="0" borderId="48" xfId="0" applyNumberFormat="1" applyFont="1" applyBorder="1" applyAlignment="1">
      <alignment horizontal="center" vertical="center" wrapText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>
      <alignment horizontal="center" vertical="center"/>
    </xf>
    <xf numFmtId="189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189" fontId="4" fillId="0" borderId="38" xfId="0" applyNumberFormat="1" applyFont="1" applyBorder="1" applyAlignment="1">
      <alignment horizontal="center" vertical="center" wrapText="1"/>
    </xf>
    <xf numFmtId="0" fontId="14" fillId="0" borderId="69" xfId="0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64" xfId="0" applyFont="1" applyBorder="1" applyAlignment="1">
      <alignment vertical="center" wrapText="1"/>
    </xf>
    <xf numFmtId="0" fontId="14" fillId="0" borderId="6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/>
    </xf>
    <xf numFmtId="0" fontId="14" fillId="0" borderId="68" xfId="0" applyFont="1" applyBorder="1" applyAlignment="1">
      <alignment horizontal="center" wrapText="1"/>
    </xf>
    <xf numFmtId="0" fontId="19" fillId="0" borderId="68" xfId="0" applyFont="1" applyBorder="1" applyAlignment="1">
      <alignment/>
    </xf>
    <xf numFmtId="4" fontId="18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70" xfId="0" applyNumberFormat="1" applyFont="1" applyBorder="1" applyAlignment="1">
      <alignment horizontal="center" vertical="center"/>
    </xf>
    <xf numFmtId="4" fontId="18" fillId="0" borderId="70" xfId="0" applyNumberFormat="1" applyFont="1" applyFill="1" applyBorder="1" applyAlignment="1" applyProtection="1">
      <alignment horizontal="center" vertical="center" wrapText="1"/>
      <protection hidden="1"/>
    </xf>
    <xf numFmtId="189" fontId="18" fillId="0" borderId="70" xfId="0" applyNumberFormat="1" applyFont="1" applyBorder="1" applyAlignment="1">
      <alignment horizontal="center" vertical="center"/>
    </xf>
    <xf numFmtId="4" fontId="18" fillId="0" borderId="71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64" xfId="0" applyNumberFormat="1" applyFont="1" applyBorder="1" applyAlignment="1">
      <alignment horizontal="center" vertical="center" wrapText="1"/>
    </xf>
    <xf numFmtId="4" fontId="19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/>
    </xf>
    <xf numFmtId="4" fontId="19" fillId="0" borderId="64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4" fontId="19" fillId="0" borderId="64" xfId="0" applyNumberFormat="1" applyFont="1" applyBorder="1" applyAlignment="1">
      <alignment wrapText="1"/>
    </xf>
    <xf numFmtId="4" fontId="4" fillId="0" borderId="44" xfId="0" applyNumberFormat="1" applyFont="1" applyBorder="1" applyAlignment="1">
      <alignment horizontal="center" vertical="center"/>
    </xf>
    <xf numFmtId="189" fontId="18" fillId="0" borderId="65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0" xfId="0" applyFont="1" applyBorder="1" applyAlignment="1">
      <alignment vertical="top" wrapText="1"/>
    </xf>
    <xf numFmtId="4" fontId="4" fillId="0" borderId="70" xfId="0" applyNumberFormat="1" applyFont="1" applyBorder="1" applyAlignment="1">
      <alignment/>
    </xf>
    <xf numFmtId="4" fontId="4" fillId="0" borderId="70" xfId="0" applyNumberFormat="1" applyFont="1" applyBorder="1" applyAlignment="1">
      <alignment horizontal="center" vertical="center"/>
    </xf>
    <xf numFmtId="189" fontId="4" fillId="0" borderId="35" xfId="0" applyNumberFormat="1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top" wrapText="1"/>
    </xf>
    <xf numFmtId="0" fontId="15" fillId="0" borderId="63" xfId="0" applyFont="1" applyBorder="1" applyAlignment="1">
      <alignment horizontal="center" vertical="top" wrapText="1"/>
    </xf>
    <xf numFmtId="0" fontId="15" fillId="0" borderId="7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6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73" xfId="0" applyFont="1" applyBorder="1" applyAlignment="1">
      <alignment/>
    </xf>
    <xf numFmtId="0" fontId="14" fillId="0" borderId="5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="75" zoomScaleSheetLayoutView="75" zoomScalePageLayoutView="0" workbookViewId="0" topLeftCell="A1">
      <pane xSplit="1" ySplit="10" topLeftCell="H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5" sqref="L5"/>
    </sheetView>
  </sheetViews>
  <sheetFormatPr defaultColWidth="9.00390625" defaultRowHeight="12.75"/>
  <cols>
    <col min="1" max="1" width="13.00390625" style="0" customWidth="1"/>
    <col min="2" max="2" width="84.3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1.87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1.625" style="0" customWidth="1"/>
    <col min="12" max="12" width="10.375" style="0" customWidth="1"/>
    <col min="13" max="13" width="13.875" style="0" bestFit="1" customWidth="1"/>
  </cols>
  <sheetData>
    <row r="1" ht="30" customHeight="1">
      <c r="J1" s="137" t="s">
        <v>160</v>
      </c>
    </row>
    <row r="2" ht="27.75" customHeight="1">
      <c r="J2" s="137" t="s">
        <v>161</v>
      </c>
    </row>
    <row r="3" spans="3:12" ht="28.5" customHeight="1">
      <c r="C3" s="157"/>
      <c r="I3" s="137"/>
      <c r="J3" s="137" t="s">
        <v>165</v>
      </c>
      <c r="K3" s="51"/>
      <c r="L3">
        <v>177</v>
      </c>
    </row>
    <row r="4" ht="12.75">
      <c r="K4" s="51"/>
    </row>
    <row r="5" spans="2:11" ht="18">
      <c r="B5" s="254" t="s">
        <v>59</v>
      </c>
      <c r="C5" s="254"/>
      <c r="D5" s="254"/>
      <c r="E5" s="254"/>
      <c r="F5" s="254"/>
      <c r="G5" s="254"/>
      <c r="H5" s="254"/>
      <c r="I5" s="254"/>
      <c r="J5" s="254"/>
      <c r="K5" s="254"/>
    </row>
    <row r="6" spans="2:11" ht="28.5" customHeight="1">
      <c r="B6" s="254" t="s">
        <v>148</v>
      </c>
      <c r="C6" s="254"/>
      <c r="D6" s="254"/>
      <c r="E6" s="254"/>
      <c r="F6" s="254"/>
      <c r="G6" s="254"/>
      <c r="H6" s="254"/>
      <c r="I6" s="254"/>
      <c r="J6" s="254"/>
      <c r="K6" s="254"/>
    </row>
    <row r="7" spans="9:11" ht="22.5" customHeight="1" thickBot="1">
      <c r="I7" s="157"/>
      <c r="K7" s="138" t="s">
        <v>51</v>
      </c>
    </row>
    <row r="8" spans="1:12" ht="21.75" customHeight="1" thickBot="1">
      <c r="A8" s="264" t="s">
        <v>72</v>
      </c>
      <c r="B8" s="255" t="s">
        <v>0</v>
      </c>
      <c r="C8" s="260" t="s">
        <v>1</v>
      </c>
      <c r="D8" s="267"/>
      <c r="E8" s="267"/>
      <c r="F8" s="267"/>
      <c r="G8" s="268"/>
      <c r="H8" s="260" t="s">
        <v>2</v>
      </c>
      <c r="I8" s="258"/>
      <c r="J8" s="258"/>
      <c r="K8" s="258"/>
      <c r="L8" s="259"/>
    </row>
    <row r="9" spans="1:12" ht="16.5" customHeight="1" thickBot="1">
      <c r="A9" s="265"/>
      <c r="B9" s="256"/>
      <c r="C9" s="261" t="s">
        <v>155</v>
      </c>
      <c r="D9" s="263" t="s">
        <v>149</v>
      </c>
      <c r="E9" s="263" t="s">
        <v>150</v>
      </c>
      <c r="F9" s="258" t="s">
        <v>73</v>
      </c>
      <c r="G9" s="259"/>
      <c r="H9" s="261" t="s">
        <v>155</v>
      </c>
      <c r="I9" s="263" t="s">
        <v>153</v>
      </c>
      <c r="J9" s="263" t="s">
        <v>150</v>
      </c>
      <c r="K9" s="258" t="s">
        <v>73</v>
      </c>
      <c r="L9" s="259"/>
    </row>
    <row r="10" spans="1:12" ht="79.5" customHeight="1" thickBot="1">
      <c r="A10" s="266"/>
      <c r="B10" s="257"/>
      <c r="C10" s="262"/>
      <c r="D10" s="262"/>
      <c r="E10" s="262"/>
      <c r="F10" s="67" t="s">
        <v>151</v>
      </c>
      <c r="G10" s="68" t="s">
        <v>152</v>
      </c>
      <c r="H10" s="262"/>
      <c r="I10" s="262"/>
      <c r="J10" s="262"/>
      <c r="K10" s="67" t="s">
        <v>156</v>
      </c>
      <c r="L10" s="68" t="s">
        <v>154</v>
      </c>
    </row>
    <row r="11" spans="1:12" ht="24" customHeight="1" thickBot="1">
      <c r="A11" s="69"/>
      <c r="B11" s="249" t="s">
        <v>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70"/>
    </row>
    <row r="12" spans="1:12" ht="25.5" customHeight="1" thickBot="1">
      <c r="A12" s="213">
        <v>10000000</v>
      </c>
      <c r="B12" s="71" t="s">
        <v>74</v>
      </c>
      <c r="C12" s="72">
        <f>C13+C16+C19+C21+C22+C28</f>
        <v>28267695</v>
      </c>
      <c r="D12" s="72">
        <f aca="true" t="shared" si="0" ref="D12:J12">D13+D16+D19+D21+D22+D28</f>
        <v>27961175</v>
      </c>
      <c r="E12" s="72">
        <f t="shared" si="0"/>
        <v>25133560.630000003</v>
      </c>
      <c r="F12" s="73">
        <f>E12/C12*100</f>
        <v>88.91266383764224</v>
      </c>
      <c r="G12" s="73">
        <f>E12/D12*100</f>
        <v>89.88735498418791</v>
      </c>
      <c r="H12" s="72">
        <f t="shared" si="0"/>
        <v>2010811.9299999997</v>
      </c>
      <c r="I12" s="72">
        <f t="shared" si="0"/>
        <v>7587800</v>
      </c>
      <c r="J12" s="72">
        <f t="shared" si="0"/>
        <v>2004337.88</v>
      </c>
      <c r="K12" s="73">
        <f>J12/H12*100</f>
        <v>99.67803801522106</v>
      </c>
      <c r="L12" s="73">
        <f>J12/I12*100</f>
        <v>26.41527030232742</v>
      </c>
    </row>
    <row r="13" spans="1:12" ht="38.25" customHeight="1" thickBot="1">
      <c r="A13" s="213">
        <v>11000000</v>
      </c>
      <c r="B13" s="71" t="s">
        <v>75</v>
      </c>
      <c r="C13" s="72">
        <f>C14+C15</f>
        <v>24373405.23</v>
      </c>
      <c r="D13" s="72">
        <f>D14+D15</f>
        <v>25137865</v>
      </c>
      <c r="E13" s="72">
        <f>E14+E15</f>
        <v>22651874.520000003</v>
      </c>
      <c r="F13" s="73">
        <f>E13/C13*100</f>
        <v>92.93684779063595</v>
      </c>
      <c r="G13" s="73">
        <f>E13/D13*100</f>
        <v>90.11057430692703</v>
      </c>
      <c r="H13" s="72"/>
      <c r="I13" s="72"/>
      <c r="J13" s="72"/>
      <c r="K13" s="74"/>
      <c r="L13" s="74"/>
    </row>
    <row r="14" spans="1:12" ht="22.5" customHeight="1">
      <c r="A14" s="214">
        <v>11010000</v>
      </c>
      <c r="B14" s="75" t="s">
        <v>65</v>
      </c>
      <c r="C14" s="82">
        <v>24312165.3</v>
      </c>
      <c r="D14" s="76">
        <v>25080865</v>
      </c>
      <c r="E14" s="82">
        <v>22591333.67</v>
      </c>
      <c r="F14" s="78">
        <f>E14/C14*100</f>
        <v>92.92193184454862</v>
      </c>
      <c r="G14" s="78">
        <f>E14/D14*100</f>
        <v>90.07398137982882</v>
      </c>
      <c r="H14" s="79"/>
      <c r="I14" s="76"/>
      <c r="J14" s="77"/>
      <c r="K14" s="80"/>
      <c r="L14" s="80"/>
    </row>
    <row r="15" spans="1:12" ht="16.5" thickBot="1">
      <c r="A15" s="215">
        <v>11020000</v>
      </c>
      <c r="B15" s="81" t="s">
        <v>55</v>
      </c>
      <c r="C15" s="82">
        <v>61239.93</v>
      </c>
      <c r="D15" s="82">
        <v>57000</v>
      </c>
      <c r="E15" s="83">
        <v>60540.85</v>
      </c>
      <c r="F15" s="84">
        <f>E15/C15*100</f>
        <v>98.85845721900726</v>
      </c>
      <c r="G15" s="84">
        <f>E15/D15*100</f>
        <v>106.21201754385964</v>
      </c>
      <c r="H15" s="85"/>
      <c r="I15" s="82"/>
      <c r="J15" s="83"/>
      <c r="K15" s="84"/>
      <c r="L15" s="84"/>
    </row>
    <row r="16" spans="1:12" ht="22.5" customHeight="1" thickBot="1">
      <c r="A16" s="213">
        <v>12000000</v>
      </c>
      <c r="B16" s="71" t="s">
        <v>76</v>
      </c>
      <c r="C16" s="72"/>
      <c r="D16" s="72"/>
      <c r="E16" s="72"/>
      <c r="F16" s="86"/>
      <c r="G16" s="86"/>
      <c r="H16" s="72">
        <f>H17+H18</f>
        <v>67077.91</v>
      </c>
      <c r="I16" s="72">
        <f>I17+I18</f>
        <v>159600</v>
      </c>
      <c r="J16" s="72">
        <f>J17+J18</f>
        <v>6563.44</v>
      </c>
      <c r="K16" s="86">
        <f>J16/H16*100</f>
        <v>9.78480098738914</v>
      </c>
      <c r="L16" s="74"/>
    </row>
    <row r="17" spans="1:12" ht="21" customHeight="1">
      <c r="A17" s="214">
        <v>12020000</v>
      </c>
      <c r="B17" s="75" t="s">
        <v>66</v>
      </c>
      <c r="C17" s="76"/>
      <c r="D17" s="76"/>
      <c r="E17" s="77"/>
      <c r="F17" s="80"/>
      <c r="G17" s="80"/>
      <c r="H17" s="77">
        <v>3716.26</v>
      </c>
      <c r="I17" s="76">
        <v>0</v>
      </c>
      <c r="J17" s="77">
        <v>42.94</v>
      </c>
      <c r="K17" s="172">
        <f>J17/H17*100</f>
        <v>1.1554627501843249</v>
      </c>
      <c r="L17" s="87"/>
    </row>
    <row r="18" spans="1:12" ht="21.75" customHeight="1" thickBot="1">
      <c r="A18" s="215">
        <v>12030000</v>
      </c>
      <c r="B18" s="81" t="s">
        <v>61</v>
      </c>
      <c r="C18" s="82"/>
      <c r="D18" s="82"/>
      <c r="E18" s="83"/>
      <c r="F18" s="84"/>
      <c r="G18" s="84"/>
      <c r="H18" s="83">
        <v>63361.65</v>
      </c>
      <c r="I18" s="82">
        <v>159600</v>
      </c>
      <c r="J18" s="83">
        <v>6520.5</v>
      </c>
      <c r="K18" s="173">
        <f>J18/H18*100</f>
        <v>10.290925188974718</v>
      </c>
      <c r="L18" s="88">
        <f>J18/I18*100</f>
        <v>4.0855263157894735</v>
      </c>
    </row>
    <row r="19" spans="1:12" ht="16.5" thickBot="1">
      <c r="A19" s="213">
        <v>13000000</v>
      </c>
      <c r="B19" s="71" t="s">
        <v>77</v>
      </c>
      <c r="C19" s="72">
        <f>C20</f>
        <v>3683584.67</v>
      </c>
      <c r="D19" s="72">
        <f>D20</f>
        <v>2631500</v>
      </c>
      <c r="E19" s="72">
        <f>E20</f>
        <v>2291473.27</v>
      </c>
      <c r="F19" s="89">
        <f>E19/C19*100</f>
        <v>62.20769916495499</v>
      </c>
      <c r="G19" s="89">
        <f>E19/D19*100</f>
        <v>87.07859661789854</v>
      </c>
      <c r="H19" s="72"/>
      <c r="I19" s="72"/>
      <c r="J19" s="72"/>
      <c r="K19" s="89"/>
      <c r="L19" s="89"/>
    </row>
    <row r="20" spans="1:12" ht="24" customHeight="1" thickBot="1">
      <c r="A20" s="216">
        <v>13050000</v>
      </c>
      <c r="B20" s="90" t="s">
        <v>5</v>
      </c>
      <c r="C20" s="91">
        <v>3683584.67</v>
      </c>
      <c r="D20" s="91">
        <v>2631500</v>
      </c>
      <c r="E20" s="91">
        <v>2291473.27</v>
      </c>
      <c r="F20" s="73">
        <f>E20/C20*100</f>
        <v>62.20769916495499</v>
      </c>
      <c r="G20" s="73">
        <f>E20/D20*100</f>
        <v>87.07859661789854</v>
      </c>
      <c r="H20" s="91"/>
      <c r="I20" s="91"/>
      <c r="J20" s="91"/>
      <c r="K20" s="73"/>
      <c r="L20" s="73"/>
    </row>
    <row r="21" spans="1:12" ht="16.5" thickBot="1">
      <c r="A21" s="213">
        <v>16010000</v>
      </c>
      <c r="B21" s="71" t="s">
        <v>79</v>
      </c>
      <c r="C21" s="92">
        <v>-103.52</v>
      </c>
      <c r="D21" s="92">
        <v>0</v>
      </c>
      <c r="E21" s="92">
        <v>2.3</v>
      </c>
      <c r="F21" s="73"/>
      <c r="G21" s="73"/>
      <c r="H21" s="92"/>
      <c r="I21" s="92"/>
      <c r="J21" s="92"/>
      <c r="K21" s="73"/>
      <c r="L21" s="73"/>
    </row>
    <row r="22" spans="1:12" ht="16.5" thickBot="1">
      <c r="A22" s="213">
        <v>18000000</v>
      </c>
      <c r="B22" s="71" t="s">
        <v>78</v>
      </c>
      <c r="C22" s="72">
        <f>C25+C26+C24</f>
        <v>210808.62</v>
      </c>
      <c r="D22" s="72">
        <f>SUM(D23:D27)</f>
        <v>191810</v>
      </c>
      <c r="E22" s="72">
        <f>SUM(E23:E27)</f>
        <v>190210.53999999998</v>
      </c>
      <c r="F22" s="73">
        <f>E22/C22*100</f>
        <v>90.2290143543466</v>
      </c>
      <c r="G22" s="73">
        <f>E22/D22*100</f>
        <v>99.16612272561387</v>
      </c>
      <c r="H22" s="72">
        <f>H26+H27</f>
        <v>1891197.88</v>
      </c>
      <c r="I22" s="72">
        <f>SUM(I23:I27)</f>
        <v>7294700</v>
      </c>
      <c r="J22" s="72">
        <f>SUM(J23:J27)</f>
        <v>1979679.79</v>
      </c>
      <c r="K22" s="74">
        <f aca="true" t="shared" si="1" ref="K22:K31">J22/H22*100</f>
        <v>104.67861723702863</v>
      </c>
      <c r="L22" s="74">
        <f aca="true" t="shared" si="2" ref="L22:L31">J22/I22*100</f>
        <v>27.138604603342152</v>
      </c>
    </row>
    <row r="23" spans="1:12" ht="32.25" customHeight="1">
      <c r="A23" s="217">
        <v>18010000</v>
      </c>
      <c r="B23" s="162" t="s">
        <v>142</v>
      </c>
      <c r="C23" s="166"/>
      <c r="D23" s="166"/>
      <c r="E23" s="166"/>
      <c r="F23" s="80"/>
      <c r="G23" s="80"/>
      <c r="H23" s="166"/>
      <c r="I23" s="96">
        <v>25400</v>
      </c>
      <c r="J23" s="108">
        <v>955.56</v>
      </c>
      <c r="K23" s="87"/>
      <c r="L23" s="87">
        <f>J23/I23*100</f>
        <v>3.762047244094488</v>
      </c>
    </row>
    <row r="24" spans="1:12" ht="32.25" customHeight="1">
      <c r="A24" s="218">
        <v>18020000</v>
      </c>
      <c r="B24" s="163" t="s">
        <v>146</v>
      </c>
      <c r="C24" s="76"/>
      <c r="D24" s="167"/>
      <c r="E24" s="167"/>
      <c r="F24" s="116"/>
      <c r="G24" s="116"/>
      <c r="H24" s="167"/>
      <c r="I24" s="76"/>
      <c r="J24" s="77"/>
      <c r="K24" s="112"/>
      <c r="L24" s="112"/>
    </row>
    <row r="25" spans="1:12" ht="21.75" customHeight="1">
      <c r="A25" s="219">
        <v>18030000</v>
      </c>
      <c r="B25" s="164" t="s">
        <v>145</v>
      </c>
      <c r="C25" s="76">
        <v>332.15</v>
      </c>
      <c r="D25" s="76">
        <v>200</v>
      </c>
      <c r="E25" s="110">
        <v>270.3</v>
      </c>
      <c r="F25" s="112">
        <f>E25/C25*100</f>
        <v>81.37889507752523</v>
      </c>
      <c r="G25" s="112">
        <f>E25/D25*100</f>
        <v>135.15</v>
      </c>
      <c r="H25" s="167"/>
      <c r="I25" s="76"/>
      <c r="J25" s="77"/>
      <c r="K25" s="112"/>
      <c r="L25" s="112"/>
    </row>
    <row r="26" spans="1:12" ht="15">
      <c r="A26" s="219">
        <v>18040000</v>
      </c>
      <c r="B26" s="163" t="s">
        <v>143</v>
      </c>
      <c r="C26" s="110">
        <v>210476.47</v>
      </c>
      <c r="D26" s="110">
        <v>191610</v>
      </c>
      <c r="E26" s="110">
        <v>189940.24</v>
      </c>
      <c r="F26" s="112">
        <f>E26/C26*100</f>
        <v>90.24298060491037</v>
      </c>
      <c r="G26" s="112">
        <f>E26/D26*100</f>
        <v>99.12856322738897</v>
      </c>
      <c r="H26" s="111">
        <v>26100</v>
      </c>
      <c r="I26" s="110">
        <v>106000</v>
      </c>
      <c r="J26" s="111">
        <v>27512</v>
      </c>
      <c r="K26" s="112">
        <f>J26/H26*100</f>
        <v>105.40996168582375</v>
      </c>
      <c r="L26" s="112">
        <f>J26/I26*100</f>
        <v>25.954716981132076</v>
      </c>
    </row>
    <row r="27" spans="1:12" ht="17.25" customHeight="1" thickBot="1">
      <c r="A27" s="220">
        <v>18050000</v>
      </c>
      <c r="B27" s="165" t="s">
        <v>144</v>
      </c>
      <c r="C27" s="97"/>
      <c r="D27" s="97"/>
      <c r="E27" s="97"/>
      <c r="F27" s="84"/>
      <c r="G27" s="84"/>
      <c r="H27" s="119">
        <v>1865097.88</v>
      </c>
      <c r="I27" s="97">
        <v>7163300</v>
      </c>
      <c r="J27" s="119">
        <v>1951212.23</v>
      </c>
      <c r="K27" s="88">
        <f t="shared" si="1"/>
        <v>104.61714910104342</v>
      </c>
      <c r="L27" s="88">
        <f t="shared" si="2"/>
        <v>27.239013164323705</v>
      </c>
    </row>
    <row r="28" spans="1:12" ht="16.5" thickBot="1">
      <c r="A28" s="213">
        <v>19000000</v>
      </c>
      <c r="B28" s="94" t="s">
        <v>80</v>
      </c>
      <c r="C28" s="72"/>
      <c r="D28" s="72"/>
      <c r="E28" s="72"/>
      <c r="F28" s="73"/>
      <c r="G28" s="73"/>
      <c r="H28" s="95">
        <f>H29+H30</f>
        <v>52536.14</v>
      </c>
      <c r="I28" s="72">
        <f>I29+I30</f>
        <v>133500</v>
      </c>
      <c r="J28" s="72">
        <f>J29+J30</f>
        <v>18094.65</v>
      </c>
      <c r="K28" s="89">
        <f t="shared" si="1"/>
        <v>34.44229058320615</v>
      </c>
      <c r="L28" s="86">
        <f t="shared" si="2"/>
        <v>13.554044943820227</v>
      </c>
    </row>
    <row r="29" spans="1:12" ht="15.75">
      <c r="A29" s="214">
        <v>19010000</v>
      </c>
      <c r="B29" s="75" t="s">
        <v>81</v>
      </c>
      <c r="C29" s="76"/>
      <c r="D29" s="77"/>
      <c r="E29" s="96"/>
      <c r="F29" s="80"/>
      <c r="G29" s="182"/>
      <c r="H29" s="96">
        <v>49915.63</v>
      </c>
      <c r="I29" s="79">
        <v>133500</v>
      </c>
      <c r="J29" s="77">
        <v>18094.65</v>
      </c>
      <c r="K29" s="172">
        <f t="shared" si="1"/>
        <v>36.25046904146056</v>
      </c>
      <c r="L29" s="87">
        <f t="shared" si="2"/>
        <v>13.554044943820227</v>
      </c>
    </row>
    <row r="30" spans="1:12" ht="16.5" thickBot="1">
      <c r="A30" s="215">
        <v>19050000</v>
      </c>
      <c r="B30" s="81" t="s">
        <v>82</v>
      </c>
      <c r="C30" s="82"/>
      <c r="D30" s="83"/>
      <c r="E30" s="97"/>
      <c r="F30" s="84"/>
      <c r="G30" s="181"/>
      <c r="H30" s="97">
        <v>2620.51</v>
      </c>
      <c r="I30" s="85"/>
      <c r="J30" s="83"/>
      <c r="K30" s="173">
        <f t="shared" si="1"/>
        <v>0</v>
      </c>
      <c r="L30" s="88"/>
    </row>
    <row r="31" spans="1:12" ht="16.5" thickBot="1">
      <c r="A31" s="221">
        <v>20000000</v>
      </c>
      <c r="B31" s="71" t="s">
        <v>83</v>
      </c>
      <c r="C31" s="72">
        <f>C32+C35+C38+C39</f>
        <v>168943.08</v>
      </c>
      <c r="D31" s="72">
        <f>D32+D35+D38+D39</f>
        <v>169435</v>
      </c>
      <c r="E31" s="98">
        <f>E32+E35+E38+E39</f>
        <v>262968.94</v>
      </c>
      <c r="F31" s="89">
        <f aca="true" t="shared" si="3" ref="F31:F38">E31/C31*100</f>
        <v>155.65534853513978</v>
      </c>
      <c r="G31" s="89">
        <f aca="true" t="shared" si="4" ref="G31:G38">E31/D31*100</f>
        <v>155.20343494555436</v>
      </c>
      <c r="H31" s="98">
        <f>H32+H35+H38+H39</f>
        <v>1745430.51</v>
      </c>
      <c r="I31" s="72">
        <f>I32+I35+I38+I39</f>
        <v>5896649.65</v>
      </c>
      <c r="J31" s="72">
        <f>J32+J35+J38+J39</f>
        <v>1770896.21</v>
      </c>
      <c r="K31" s="89">
        <f t="shared" si="1"/>
        <v>101.45899248661581</v>
      </c>
      <c r="L31" s="89">
        <f t="shared" si="2"/>
        <v>30.03224398790591</v>
      </c>
    </row>
    <row r="32" spans="1:12" ht="16.5" thickBot="1">
      <c r="A32" s="213">
        <v>21000000</v>
      </c>
      <c r="B32" s="71" t="s">
        <v>84</v>
      </c>
      <c r="C32" s="72">
        <f>C33+C34</f>
        <v>5362.93</v>
      </c>
      <c r="D32" s="72">
        <f>D33+D34</f>
        <v>6825</v>
      </c>
      <c r="E32" s="72">
        <f>E33+E34</f>
        <v>3360.33</v>
      </c>
      <c r="F32" s="73">
        <f t="shared" si="3"/>
        <v>62.65847214116164</v>
      </c>
      <c r="G32" s="73">
        <f t="shared" si="4"/>
        <v>49.23560439560439</v>
      </c>
      <c r="H32" s="72"/>
      <c r="I32" s="72"/>
      <c r="J32" s="72"/>
      <c r="K32" s="73"/>
      <c r="L32" s="73"/>
    </row>
    <row r="33" spans="1:14" ht="45.75" thickBot="1">
      <c r="A33" s="222">
        <v>21080900</v>
      </c>
      <c r="B33" s="161" t="s">
        <v>101</v>
      </c>
      <c r="C33" s="212">
        <v>1413.93</v>
      </c>
      <c r="D33" s="212"/>
      <c r="E33" s="212"/>
      <c r="F33" s="160">
        <f t="shared" si="3"/>
        <v>0</v>
      </c>
      <c r="G33" s="88"/>
      <c r="H33" s="212"/>
      <c r="I33" s="212"/>
      <c r="J33" s="212"/>
      <c r="K33" s="160"/>
      <c r="L33" s="160"/>
      <c r="M33" s="64"/>
      <c r="N33" s="64"/>
    </row>
    <row r="34" spans="1:14" ht="25.5" customHeight="1" thickBot="1">
      <c r="A34" s="223">
        <v>21081100</v>
      </c>
      <c r="B34" s="211" t="s">
        <v>102</v>
      </c>
      <c r="C34" s="212">
        <v>3949</v>
      </c>
      <c r="D34" s="212">
        <v>6825</v>
      </c>
      <c r="E34" s="212">
        <v>3360.33</v>
      </c>
      <c r="F34" s="160">
        <f t="shared" si="3"/>
        <v>85.09318814889846</v>
      </c>
      <c r="G34" s="160">
        <f t="shared" si="4"/>
        <v>49.23560439560439</v>
      </c>
      <c r="H34" s="212"/>
      <c r="I34" s="212"/>
      <c r="J34" s="212"/>
      <c r="K34" s="160"/>
      <c r="L34" s="160"/>
      <c r="M34" s="64"/>
      <c r="N34" s="64"/>
    </row>
    <row r="35" spans="1:20" ht="51" customHeight="1" thickBot="1">
      <c r="A35" s="213">
        <v>22000000</v>
      </c>
      <c r="B35" s="71" t="s">
        <v>85</v>
      </c>
      <c r="C35" s="72">
        <f>C36+C37</f>
        <v>20984.09</v>
      </c>
      <c r="D35" s="72">
        <f>D36+D37</f>
        <v>13650</v>
      </c>
      <c r="E35" s="72">
        <f>E36+E37</f>
        <v>14470.5</v>
      </c>
      <c r="F35" s="73">
        <f t="shared" si="3"/>
        <v>68.95938780285445</v>
      </c>
      <c r="G35" s="73">
        <f t="shared" si="4"/>
        <v>106.01098901098902</v>
      </c>
      <c r="H35" s="72"/>
      <c r="I35" s="72"/>
      <c r="J35" s="72"/>
      <c r="K35" s="73"/>
      <c r="L35" s="73"/>
      <c r="M35" s="52"/>
      <c r="N35" s="52"/>
      <c r="O35" s="52"/>
      <c r="P35" s="52"/>
      <c r="Q35" s="52"/>
      <c r="R35" s="52"/>
      <c r="S35" s="52"/>
      <c r="T35" s="52"/>
    </row>
    <row r="36" spans="1:20" ht="30">
      <c r="A36" s="214">
        <v>22010300</v>
      </c>
      <c r="B36" s="101" t="s">
        <v>86</v>
      </c>
      <c r="C36" s="76">
        <v>5926.2</v>
      </c>
      <c r="D36" s="76"/>
      <c r="E36" s="77"/>
      <c r="F36" s="102">
        <f t="shared" si="3"/>
        <v>0</v>
      </c>
      <c r="G36" s="103"/>
      <c r="H36" s="79"/>
      <c r="I36" s="76"/>
      <c r="J36" s="77"/>
      <c r="K36" s="87"/>
      <c r="L36" s="87"/>
      <c r="M36" s="65"/>
      <c r="N36" s="65"/>
      <c r="O36" s="65"/>
      <c r="P36" s="65"/>
      <c r="Q36" s="65"/>
      <c r="R36" s="65"/>
      <c r="S36" s="52"/>
      <c r="T36" s="52"/>
    </row>
    <row r="37" spans="1:20" ht="16.5" thickBot="1">
      <c r="A37" s="226">
        <v>22090000</v>
      </c>
      <c r="B37" s="227" t="s">
        <v>87</v>
      </c>
      <c r="C37" s="97">
        <v>15057.89</v>
      </c>
      <c r="D37" s="97">
        <v>13650</v>
      </c>
      <c r="E37" s="119">
        <v>14470.5</v>
      </c>
      <c r="F37" s="168">
        <f t="shared" si="3"/>
        <v>96.09912145725596</v>
      </c>
      <c r="G37" s="169">
        <f t="shared" si="4"/>
        <v>106.01098901098902</v>
      </c>
      <c r="H37" s="129"/>
      <c r="I37" s="97"/>
      <c r="J37" s="119"/>
      <c r="K37" s="84"/>
      <c r="L37" s="84"/>
      <c r="M37" s="52"/>
      <c r="N37" s="52"/>
      <c r="O37" s="52"/>
      <c r="P37" s="52"/>
      <c r="Q37" s="52"/>
      <c r="R37" s="52"/>
      <c r="S37" s="52"/>
      <c r="T37" s="52"/>
    </row>
    <row r="38" spans="1:20" ht="16.5" thickBot="1">
      <c r="A38" s="213">
        <v>24000000</v>
      </c>
      <c r="B38" s="94" t="s">
        <v>88</v>
      </c>
      <c r="C38" s="72">
        <v>142596.06</v>
      </c>
      <c r="D38" s="72">
        <v>148960</v>
      </c>
      <c r="E38" s="72">
        <v>245138.11</v>
      </c>
      <c r="F38" s="89">
        <f t="shared" si="3"/>
        <v>171.91085784558143</v>
      </c>
      <c r="G38" s="89">
        <f t="shared" si="4"/>
        <v>164.56640037593985</v>
      </c>
      <c r="H38" s="72">
        <v>727.52</v>
      </c>
      <c r="I38" s="72">
        <v>15000</v>
      </c>
      <c r="J38" s="72">
        <v>9769.98</v>
      </c>
      <c r="K38" s="89">
        <f>J38/H38*100</f>
        <v>1342.91565867605</v>
      </c>
      <c r="L38" s="89">
        <f>J38/I38*100</f>
        <v>65.1332</v>
      </c>
      <c r="M38" s="52"/>
      <c r="N38" s="52"/>
      <c r="O38" s="52"/>
      <c r="P38" s="52"/>
      <c r="Q38" s="52"/>
      <c r="R38" s="52"/>
      <c r="S38" s="52"/>
      <c r="T38" s="52"/>
    </row>
    <row r="39" spans="1:20" ht="16.5" thickBot="1">
      <c r="A39" s="213">
        <v>25000000</v>
      </c>
      <c r="B39" s="94" t="s">
        <v>90</v>
      </c>
      <c r="C39" s="72"/>
      <c r="D39" s="72"/>
      <c r="E39" s="72"/>
      <c r="F39" s="73"/>
      <c r="G39" s="73"/>
      <c r="H39" s="72">
        <v>1744702.99</v>
      </c>
      <c r="I39" s="72">
        <v>5881649.65</v>
      </c>
      <c r="J39" s="72">
        <v>1761126.23</v>
      </c>
      <c r="K39" s="73">
        <f>J39/H39*100</f>
        <v>100.94132010400234</v>
      </c>
      <c r="L39" s="73">
        <f>J39/I39*100</f>
        <v>29.94272584733094</v>
      </c>
      <c r="M39" s="52"/>
      <c r="N39" s="52"/>
      <c r="O39" s="52"/>
      <c r="P39" s="52"/>
      <c r="Q39" s="52"/>
      <c r="R39" s="52"/>
      <c r="S39" s="52"/>
      <c r="T39" s="52"/>
    </row>
    <row r="40" spans="1:12" ht="16.5" thickBot="1">
      <c r="A40" s="221">
        <v>30000000</v>
      </c>
      <c r="B40" s="71" t="s">
        <v>89</v>
      </c>
      <c r="C40" s="72">
        <f>C41+C42+C43+C44</f>
        <v>0</v>
      </c>
      <c r="D40" s="72">
        <f aca="true" t="shared" si="5" ref="D40:J40">D41+D42+D43+D44</f>
        <v>0</v>
      </c>
      <c r="E40" s="95">
        <f t="shared" si="5"/>
        <v>0</v>
      </c>
      <c r="F40" s="104"/>
      <c r="G40" s="105"/>
      <c r="H40" s="95">
        <f t="shared" si="5"/>
        <v>468236.80000000005</v>
      </c>
      <c r="I40" s="72">
        <f t="shared" si="5"/>
        <v>200000</v>
      </c>
      <c r="J40" s="95">
        <f t="shared" si="5"/>
        <v>40014</v>
      </c>
      <c r="K40" s="74">
        <f>J40/H40*100</f>
        <v>8.545676034006725</v>
      </c>
      <c r="L40" s="74">
        <f>J40/I40*100</f>
        <v>20.007</v>
      </c>
    </row>
    <row r="41" spans="1:17" ht="15.75" hidden="1" thickBot="1">
      <c r="A41" s="224">
        <v>31010200</v>
      </c>
      <c r="B41" s="106" t="s">
        <v>56</v>
      </c>
      <c r="C41" s="76"/>
      <c r="D41" s="77"/>
      <c r="E41" s="96"/>
      <c r="F41" s="168"/>
      <c r="G41" s="169"/>
      <c r="H41" s="96"/>
      <c r="I41" s="107"/>
      <c r="J41" s="108"/>
      <c r="K41" s="87"/>
      <c r="L41" s="174"/>
      <c r="M41" s="64"/>
      <c r="N41" s="64"/>
      <c r="O41" s="64"/>
      <c r="P41" s="64"/>
      <c r="Q41" s="64"/>
    </row>
    <row r="42" spans="1:17" ht="15" hidden="1">
      <c r="A42" s="225">
        <v>31020000</v>
      </c>
      <c r="B42" s="109" t="s">
        <v>57</v>
      </c>
      <c r="C42" s="110"/>
      <c r="D42" s="111"/>
      <c r="E42" s="110"/>
      <c r="F42" s="112"/>
      <c r="G42" s="112"/>
      <c r="H42" s="110"/>
      <c r="I42" s="113"/>
      <c r="J42" s="111"/>
      <c r="K42" s="112"/>
      <c r="L42" s="175"/>
      <c r="M42" s="64"/>
      <c r="N42" s="64"/>
      <c r="O42" s="64"/>
      <c r="P42" s="64"/>
      <c r="Q42" s="64"/>
    </row>
    <row r="43" spans="1:17" ht="15.75">
      <c r="A43" s="225">
        <v>31030000</v>
      </c>
      <c r="B43" s="109" t="s">
        <v>54</v>
      </c>
      <c r="C43" s="114"/>
      <c r="D43" s="115"/>
      <c r="E43" s="114"/>
      <c r="F43" s="116"/>
      <c r="G43" s="116"/>
      <c r="H43" s="110">
        <v>35650.9</v>
      </c>
      <c r="I43" s="113">
        <v>100000</v>
      </c>
      <c r="J43" s="77">
        <v>38677</v>
      </c>
      <c r="K43" s="112">
        <f>J43/H43*100</f>
        <v>108.48814475931883</v>
      </c>
      <c r="L43" s="175">
        <f>J43/I43*100</f>
        <v>38.677</v>
      </c>
      <c r="M43" s="64"/>
      <c r="N43" s="64"/>
      <c r="O43" s="64"/>
      <c r="P43" s="64"/>
      <c r="Q43" s="64"/>
    </row>
    <row r="44" spans="1:12" ht="16.5" thickBot="1">
      <c r="A44" s="215">
        <v>33010100</v>
      </c>
      <c r="B44" s="117" t="s">
        <v>58</v>
      </c>
      <c r="C44" s="82"/>
      <c r="D44" s="83"/>
      <c r="E44" s="97"/>
      <c r="F44" s="84"/>
      <c r="G44" s="84"/>
      <c r="H44" s="97">
        <v>432585.9</v>
      </c>
      <c r="I44" s="118">
        <v>100000</v>
      </c>
      <c r="J44" s="119">
        <v>1337</v>
      </c>
      <c r="K44" s="88">
        <f>J44/H44*100</f>
        <v>0.3090715624341894</v>
      </c>
      <c r="L44" s="176">
        <f>J44/I44*100</f>
        <v>1.337</v>
      </c>
    </row>
    <row r="45" spans="1:12" ht="16.5" thickBot="1">
      <c r="A45" s="222"/>
      <c r="B45" s="120"/>
      <c r="C45" s="72"/>
      <c r="D45" s="72"/>
      <c r="E45" s="98"/>
      <c r="F45" s="89"/>
      <c r="G45" s="73"/>
      <c r="H45" s="170"/>
      <c r="I45" s="72"/>
      <c r="J45" s="72"/>
      <c r="K45" s="89"/>
      <c r="L45" s="89"/>
    </row>
    <row r="46" spans="1:12" ht="16.5" thickBot="1">
      <c r="A46" s="214"/>
      <c r="B46" s="106"/>
      <c r="C46" s="76"/>
      <c r="D46" s="76"/>
      <c r="E46" s="76"/>
      <c r="F46" s="73"/>
      <c r="G46" s="73"/>
      <c r="H46" s="79"/>
      <c r="I46" s="76"/>
      <c r="J46" s="76"/>
      <c r="K46" s="73"/>
      <c r="L46" s="73"/>
    </row>
    <row r="47" spans="1:12" ht="30.75" hidden="1" thickBot="1">
      <c r="A47" s="225"/>
      <c r="B47" s="109" t="s">
        <v>6</v>
      </c>
      <c r="C47" s="110"/>
      <c r="D47" s="110"/>
      <c r="E47" s="110"/>
      <c r="F47" s="73" t="e">
        <f aca="true" t="shared" si="6" ref="F47:F53">E47/C47*100</f>
        <v>#DIV/0!</v>
      </c>
      <c r="G47" s="73" t="e">
        <f aca="true" t="shared" si="7" ref="G47:G53">E47/D47*100</f>
        <v>#DIV/0!</v>
      </c>
      <c r="H47" s="127"/>
      <c r="I47" s="110"/>
      <c r="J47" s="110"/>
      <c r="K47" s="73" t="e">
        <f>J47/H47*100</f>
        <v>#DIV/0!</v>
      </c>
      <c r="L47" s="73" t="e">
        <f>J47/I47*100</f>
        <v>#DIV/0!</v>
      </c>
    </row>
    <row r="48" spans="1:12" ht="16.5" hidden="1" thickBot="1">
      <c r="A48" s="225"/>
      <c r="B48" s="109" t="s">
        <v>7</v>
      </c>
      <c r="C48" s="110"/>
      <c r="D48" s="110"/>
      <c r="E48" s="110"/>
      <c r="F48" s="73" t="e">
        <f t="shared" si="6"/>
        <v>#DIV/0!</v>
      </c>
      <c r="G48" s="73" t="e">
        <f t="shared" si="7"/>
        <v>#DIV/0!</v>
      </c>
      <c r="H48" s="127"/>
      <c r="I48" s="110"/>
      <c r="J48" s="110"/>
      <c r="K48" s="73" t="e">
        <f>J48/H48*100</f>
        <v>#DIV/0!</v>
      </c>
      <c r="L48" s="73" t="e">
        <f>J48/I48*100</f>
        <v>#DIV/0!</v>
      </c>
    </row>
    <row r="49" spans="1:12" ht="16.5" hidden="1" thickBot="1">
      <c r="A49" s="215"/>
      <c r="B49" s="117" t="s">
        <v>67</v>
      </c>
      <c r="C49" s="82"/>
      <c r="D49" s="82"/>
      <c r="E49" s="82"/>
      <c r="F49" s="73" t="e">
        <f t="shared" si="6"/>
        <v>#DIV/0!</v>
      </c>
      <c r="G49" s="73" t="e">
        <f t="shared" si="7"/>
        <v>#DIV/0!</v>
      </c>
      <c r="H49" s="85"/>
      <c r="I49" s="82"/>
      <c r="J49" s="82"/>
      <c r="K49" s="73" t="e">
        <f>J49/H49*100</f>
        <v>#DIV/0!</v>
      </c>
      <c r="L49" s="73" t="e">
        <f>J49/I49*100</f>
        <v>#DIV/0!</v>
      </c>
    </row>
    <row r="50" spans="1:12" ht="16.5" thickBot="1">
      <c r="A50" s="222"/>
      <c r="B50" s="121" t="s">
        <v>68</v>
      </c>
      <c r="C50" s="122">
        <f>C40+C31+C12</f>
        <v>28436638.08</v>
      </c>
      <c r="D50" s="122">
        <f>D40+D31+D12</f>
        <v>28130610</v>
      </c>
      <c r="E50" s="122">
        <f>E40+E31+E12</f>
        <v>25396529.570000004</v>
      </c>
      <c r="F50" s="73">
        <f t="shared" si="6"/>
        <v>89.3091845053999</v>
      </c>
      <c r="G50" s="73">
        <f t="shared" si="7"/>
        <v>90.28076380142487</v>
      </c>
      <c r="H50" s="135">
        <f>H40+H31+H12</f>
        <v>4224479.24</v>
      </c>
      <c r="I50" s="72">
        <f>I40+I31+I12</f>
        <v>13684449.65</v>
      </c>
      <c r="J50" s="72">
        <f>J40+J31+J12</f>
        <v>3815248.09</v>
      </c>
      <c r="K50" s="73">
        <f>J50/H50*100</f>
        <v>90.31286161557749</v>
      </c>
      <c r="L50" s="73">
        <f>J50/I50*100</f>
        <v>27.880171929311015</v>
      </c>
    </row>
    <row r="51" spans="1:12" ht="16.5" thickBot="1">
      <c r="A51" s="213">
        <v>41020000</v>
      </c>
      <c r="B51" s="120" t="s">
        <v>52</v>
      </c>
      <c r="C51" s="72">
        <f>SUM(C53:C59)</f>
        <v>16323068.18</v>
      </c>
      <c r="D51" s="72">
        <f>SUM(D53:D59)</f>
        <v>23594400</v>
      </c>
      <c r="E51" s="72">
        <f>SUM(E53:E59)</f>
        <v>22099385.83</v>
      </c>
      <c r="F51" s="73">
        <f t="shared" si="6"/>
        <v>135.3874503635137</v>
      </c>
      <c r="G51" s="73">
        <f t="shared" si="7"/>
        <v>93.66369066388633</v>
      </c>
      <c r="H51" s="135"/>
      <c r="I51" s="72"/>
      <c r="J51" s="72"/>
      <c r="K51" s="73"/>
      <c r="L51" s="73"/>
    </row>
    <row r="52" spans="1:12" ht="45.75" hidden="1" thickBot="1">
      <c r="A52" s="216"/>
      <c r="B52" s="123" t="s">
        <v>13</v>
      </c>
      <c r="C52" s="91"/>
      <c r="D52" s="91"/>
      <c r="E52" s="91"/>
      <c r="F52" s="74" t="e">
        <f t="shared" si="6"/>
        <v>#DIV/0!</v>
      </c>
      <c r="G52" s="74" t="e">
        <f t="shared" si="7"/>
        <v>#DIV/0!</v>
      </c>
      <c r="H52" s="132"/>
      <c r="I52" s="91"/>
      <c r="J52" s="91"/>
      <c r="K52" s="74"/>
      <c r="L52" s="74"/>
    </row>
    <row r="53" spans="1:12" ht="16.5" thickBot="1">
      <c r="A53" s="224">
        <v>41020100</v>
      </c>
      <c r="B53" s="124" t="s">
        <v>91</v>
      </c>
      <c r="C53" s="96">
        <v>16323068.18</v>
      </c>
      <c r="D53" s="96">
        <v>23594400</v>
      </c>
      <c r="E53" s="108">
        <v>22099385.83</v>
      </c>
      <c r="F53" s="87">
        <f t="shared" si="6"/>
        <v>135.3874503635137</v>
      </c>
      <c r="G53" s="112">
        <f t="shared" si="7"/>
        <v>93.66369066388633</v>
      </c>
      <c r="H53" s="125"/>
      <c r="I53" s="96"/>
      <c r="J53" s="108"/>
      <c r="K53" s="80"/>
      <c r="L53" s="80"/>
    </row>
    <row r="54" spans="1:12" ht="30.75" hidden="1" thickBot="1">
      <c r="A54" s="225">
        <v>41020600</v>
      </c>
      <c r="B54" s="126" t="s">
        <v>92</v>
      </c>
      <c r="C54" s="110"/>
      <c r="D54" s="110"/>
      <c r="E54" s="111"/>
      <c r="F54" s="112"/>
      <c r="G54" s="112"/>
      <c r="H54" s="127"/>
      <c r="I54" s="110"/>
      <c r="J54" s="111"/>
      <c r="K54" s="116"/>
      <c r="L54" s="116"/>
    </row>
    <row r="55" spans="1:12" ht="45.75" hidden="1" thickBot="1">
      <c r="A55" s="225"/>
      <c r="B55" s="109" t="s">
        <v>14</v>
      </c>
      <c r="C55" s="110"/>
      <c r="D55" s="110"/>
      <c r="E55" s="111"/>
      <c r="F55" s="112" t="e">
        <f>E55/C55*100</f>
        <v>#DIV/0!</v>
      </c>
      <c r="G55" s="112" t="e">
        <f>E55/D55*100</f>
        <v>#DIV/0!</v>
      </c>
      <c r="H55" s="127"/>
      <c r="I55" s="110"/>
      <c r="J55" s="111"/>
      <c r="K55" s="116" t="e">
        <f>J55/H55*100</f>
        <v>#DIV/0!</v>
      </c>
      <c r="L55" s="116" t="e">
        <f>J55/I55*100</f>
        <v>#DIV/0!</v>
      </c>
    </row>
    <row r="56" spans="1:12" ht="45.75" hidden="1" thickBot="1">
      <c r="A56" s="225">
        <v>41021100</v>
      </c>
      <c r="B56" s="99" t="s">
        <v>106</v>
      </c>
      <c r="C56" s="110"/>
      <c r="D56" s="110"/>
      <c r="E56" s="111"/>
      <c r="F56" s="112" t="e">
        <f>E56/C56*100</f>
        <v>#DIV/0!</v>
      </c>
      <c r="G56" s="112" t="e">
        <f>E56/D56*100</f>
        <v>#DIV/0!</v>
      </c>
      <c r="H56" s="127"/>
      <c r="I56" s="110"/>
      <c r="J56" s="111"/>
      <c r="K56" s="116"/>
      <c r="L56" s="116"/>
    </row>
    <row r="57" spans="1:12" ht="30.75" hidden="1" thickBot="1">
      <c r="A57" s="225">
        <v>41021200</v>
      </c>
      <c r="B57" s="126" t="s">
        <v>103</v>
      </c>
      <c r="C57" s="110"/>
      <c r="D57" s="110"/>
      <c r="E57" s="111"/>
      <c r="F57" s="112"/>
      <c r="G57" s="112"/>
      <c r="H57" s="127"/>
      <c r="I57" s="110"/>
      <c r="J57" s="111"/>
      <c r="K57" s="116"/>
      <c r="L57" s="116"/>
    </row>
    <row r="58" spans="1:12" ht="30.75" hidden="1" thickBot="1">
      <c r="A58" s="225">
        <v>41021800</v>
      </c>
      <c r="B58" s="126" t="s">
        <v>104</v>
      </c>
      <c r="C58" s="110"/>
      <c r="D58" s="110"/>
      <c r="E58" s="111"/>
      <c r="F58" s="112"/>
      <c r="G58" s="112"/>
      <c r="H58" s="127"/>
      <c r="I58" s="110"/>
      <c r="J58" s="111"/>
      <c r="K58" s="116"/>
      <c r="L58" s="116"/>
    </row>
    <row r="59" spans="1:12" ht="45.75" hidden="1" thickBot="1">
      <c r="A59" s="226">
        <v>41021900</v>
      </c>
      <c r="B59" s="128" t="s">
        <v>147</v>
      </c>
      <c r="C59" s="97"/>
      <c r="D59" s="97"/>
      <c r="E59" s="119"/>
      <c r="F59" s="88"/>
      <c r="G59" s="88"/>
      <c r="H59" s="129"/>
      <c r="I59" s="97"/>
      <c r="J59" s="119"/>
      <c r="K59" s="84"/>
      <c r="L59" s="84"/>
    </row>
    <row r="60" spans="1:12" ht="23.25" customHeight="1" thickBot="1">
      <c r="A60" s="213">
        <v>41030000</v>
      </c>
      <c r="B60" s="130" t="s">
        <v>93</v>
      </c>
      <c r="C60" s="72">
        <f>C61+C62+C63+C64+C65+C67+C68+C69+C70</f>
        <v>33644753.97</v>
      </c>
      <c r="D60" s="72">
        <f>D61+D62+D63+D64+D65+D67+D68+D69+D70</f>
        <v>38266432.42</v>
      </c>
      <c r="E60" s="72">
        <f>E61+E62+E63+E64+E65+E67+E68+E69+E70</f>
        <v>32295559.959999997</v>
      </c>
      <c r="F60" s="86">
        <f>E60/C60*100</f>
        <v>95.98988296599512</v>
      </c>
      <c r="G60" s="86">
        <f>E60/D60*100</f>
        <v>84.3965792408719</v>
      </c>
      <c r="H60" s="72">
        <f>H61+H62+H63+H64+H65+H67+H68+H69+H70+H66</f>
        <v>504141.19</v>
      </c>
      <c r="I60" s="72">
        <f>I61+I62+I63+I64+I65+I67+I68+I69+I70+I66</f>
        <v>15115120</v>
      </c>
      <c r="J60" s="72">
        <f>J61+J62+J63+J64+J65+J67+J68+J69+J70+J66</f>
        <v>12587825.24</v>
      </c>
      <c r="K60" s="74">
        <f>J60/H60*100</f>
        <v>2496.8848984547362</v>
      </c>
      <c r="L60" s="73">
        <f>J60/I60*100</f>
        <v>83.27969106431176</v>
      </c>
    </row>
    <row r="61" spans="1:12" ht="45.75" thickBot="1">
      <c r="A61" s="222">
        <v>41030600</v>
      </c>
      <c r="B61" s="177" t="s">
        <v>94</v>
      </c>
      <c r="C61" s="92">
        <v>20135251.16</v>
      </c>
      <c r="D61" s="92">
        <v>24012406</v>
      </c>
      <c r="E61" s="178">
        <v>23152640.54</v>
      </c>
      <c r="F61" s="179">
        <f>E61/C61*100</f>
        <v>114.98560587113134</v>
      </c>
      <c r="G61" s="179">
        <f>E61/D61*100</f>
        <v>96.4194947395109</v>
      </c>
      <c r="H61" s="180"/>
      <c r="I61" s="92"/>
      <c r="J61" s="178"/>
      <c r="K61" s="80"/>
      <c r="L61" s="183"/>
    </row>
    <row r="62" spans="1:12" ht="92.25" customHeight="1">
      <c r="A62" s="214">
        <v>41030800</v>
      </c>
      <c r="B62" s="131" t="s">
        <v>95</v>
      </c>
      <c r="C62" s="91">
        <v>11853877.8</v>
      </c>
      <c r="D62" s="91">
        <v>11975674</v>
      </c>
      <c r="E62" s="93">
        <v>7149820</v>
      </c>
      <c r="F62" s="100">
        <f>E62/C62*100</f>
        <v>60.31629582009019</v>
      </c>
      <c r="G62" s="100">
        <f>E62/D62*100</f>
        <v>59.70286098302275</v>
      </c>
      <c r="H62" s="132"/>
      <c r="I62" s="91"/>
      <c r="J62" s="93"/>
      <c r="K62" s="116"/>
      <c r="L62" s="184"/>
    </row>
    <row r="63" spans="1:12" ht="60.75" thickBot="1">
      <c r="A63" s="226">
        <v>41030900</v>
      </c>
      <c r="B63" s="128" t="s">
        <v>162</v>
      </c>
      <c r="C63" s="97">
        <v>659264.69</v>
      </c>
      <c r="D63" s="97">
        <v>956571.04</v>
      </c>
      <c r="E63" s="119">
        <v>672766.04</v>
      </c>
      <c r="F63" s="171">
        <f>E63/C63*100</f>
        <v>102.04794071407042</v>
      </c>
      <c r="G63" s="171">
        <f>E63/D63*100</f>
        <v>70.33100646659761</v>
      </c>
      <c r="H63" s="129"/>
      <c r="I63" s="97"/>
      <c r="J63" s="119"/>
      <c r="K63" s="116"/>
      <c r="L63" s="185"/>
    </row>
    <row r="64" spans="1:12" ht="57.75" customHeight="1">
      <c r="A64" s="224">
        <v>41031000</v>
      </c>
      <c r="B64" s="124" t="s">
        <v>96</v>
      </c>
      <c r="C64" s="96">
        <v>401921.09</v>
      </c>
      <c r="D64" s="96">
        <v>335898.38</v>
      </c>
      <c r="E64" s="108">
        <v>335898.38</v>
      </c>
      <c r="F64" s="87">
        <f>E64/C64*100</f>
        <v>83.5732158270172</v>
      </c>
      <c r="G64" s="87">
        <f>E64/D64*100</f>
        <v>100</v>
      </c>
      <c r="H64" s="125"/>
      <c r="I64" s="96"/>
      <c r="J64" s="108"/>
      <c r="K64" s="116"/>
      <c r="L64" s="186"/>
    </row>
    <row r="65" spans="1:12" ht="45" hidden="1">
      <c r="A65" s="225">
        <v>41032600</v>
      </c>
      <c r="B65" s="126" t="s">
        <v>97</v>
      </c>
      <c r="C65" s="82"/>
      <c r="D65" s="82"/>
      <c r="E65" s="83"/>
      <c r="F65" s="112"/>
      <c r="G65" s="112"/>
      <c r="H65" s="85"/>
      <c r="I65" s="82"/>
      <c r="J65" s="83"/>
      <c r="K65" s="116"/>
      <c r="L65" s="187"/>
    </row>
    <row r="66" spans="1:12" ht="63.75" customHeight="1">
      <c r="A66" s="225">
        <v>41034400</v>
      </c>
      <c r="B66" s="126" t="s">
        <v>100</v>
      </c>
      <c r="C66" s="82"/>
      <c r="D66" s="82"/>
      <c r="E66" s="83"/>
      <c r="F66" s="112"/>
      <c r="G66" s="112"/>
      <c r="H66" s="85">
        <v>504141.19</v>
      </c>
      <c r="I66" s="82">
        <v>2304700</v>
      </c>
      <c r="J66" s="83">
        <v>410445.24</v>
      </c>
      <c r="K66" s="112">
        <f>J66/H66*100</f>
        <v>81.41474018419323</v>
      </c>
      <c r="L66" s="175">
        <f>J66/I66*100</f>
        <v>17.809052805137327</v>
      </c>
    </row>
    <row r="67" spans="1:13" ht="59.25" customHeight="1" hidden="1">
      <c r="A67" s="225">
        <v>41034500</v>
      </c>
      <c r="B67" s="126" t="s">
        <v>141</v>
      </c>
      <c r="C67" s="82"/>
      <c r="D67" s="82"/>
      <c r="E67" s="83"/>
      <c r="F67" s="112"/>
      <c r="G67" s="112"/>
      <c r="H67" s="85"/>
      <c r="I67" s="82"/>
      <c r="J67" s="83"/>
      <c r="K67" s="112"/>
      <c r="L67" s="175"/>
      <c r="M67" s="157"/>
    </row>
    <row r="68" spans="1:12" ht="15">
      <c r="A68" s="225">
        <v>41035000</v>
      </c>
      <c r="B68" s="126" t="s">
        <v>98</v>
      </c>
      <c r="C68" s="82">
        <v>514344</v>
      </c>
      <c r="D68" s="82">
        <v>871061</v>
      </c>
      <c r="E68" s="83">
        <v>871061</v>
      </c>
      <c r="F68" s="112">
        <f>E68/C68*100</f>
        <v>169.3537787939589</v>
      </c>
      <c r="G68" s="112">
        <f>E68/D68*100</f>
        <v>100</v>
      </c>
      <c r="H68" s="85"/>
      <c r="I68" s="82">
        <v>1177120</v>
      </c>
      <c r="J68" s="83">
        <v>544080</v>
      </c>
      <c r="K68" s="112"/>
      <c r="L68" s="175">
        <f>J68/I68*100</f>
        <v>46.221285850210684</v>
      </c>
    </row>
    <row r="69" spans="1:12" ht="91.5" customHeight="1">
      <c r="A69" s="225">
        <v>41035800</v>
      </c>
      <c r="B69" s="126" t="s">
        <v>99</v>
      </c>
      <c r="C69" s="82">
        <v>80095.23</v>
      </c>
      <c r="D69" s="82">
        <v>114822</v>
      </c>
      <c r="E69" s="83">
        <v>113374</v>
      </c>
      <c r="F69" s="112">
        <f>E69/C69*100</f>
        <v>141.5490036048339</v>
      </c>
      <c r="G69" s="112">
        <f>E69/D69*100</f>
        <v>98.7389176290258</v>
      </c>
      <c r="H69" s="85"/>
      <c r="I69" s="82"/>
      <c r="J69" s="83"/>
      <c r="K69" s="112"/>
      <c r="L69" s="175"/>
    </row>
    <row r="70" spans="1:12" ht="93.75" customHeight="1" thickBot="1">
      <c r="A70" s="215">
        <v>41036600</v>
      </c>
      <c r="B70" s="133" t="s">
        <v>105</v>
      </c>
      <c r="C70" s="82"/>
      <c r="D70" s="82"/>
      <c r="E70" s="83"/>
      <c r="F70" s="88"/>
      <c r="G70" s="88"/>
      <c r="H70" s="85"/>
      <c r="I70" s="82">
        <v>11633300</v>
      </c>
      <c r="J70" s="83">
        <v>11633300</v>
      </c>
      <c r="K70" s="88"/>
      <c r="L70" s="175">
        <f>J70/I70*100</f>
        <v>100</v>
      </c>
    </row>
    <row r="71" spans="1:13" ht="25.5" customHeight="1" thickBot="1">
      <c r="A71" s="69"/>
      <c r="B71" s="121" t="s">
        <v>8</v>
      </c>
      <c r="C71" s="122">
        <f>C60+C51+C50</f>
        <v>78404460.22999999</v>
      </c>
      <c r="D71" s="122">
        <f>D60+D51+D50</f>
        <v>89991442.42</v>
      </c>
      <c r="E71" s="134">
        <f>E60+E51+E50</f>
        <v>79791475.36</v>
      </c>
      <c r="F71" s="89">
        <f>E71/C71*100</f>
        <v>101.76905130898317</v>
      </c>
      <c r="G71" s="89">
        <f>E71/D71*100</f>
        <v>88.66562554648738</v>
      </c>
      <c r="H71" s="135">
        <f>H60+H51+H50</f>
        <v>4728620.430000001</v>
      </c>
      <c r="I71" s="72">
        <f>I60+I51+I50</f>
        <v>28799569.65</v>
      </c>
      <c r="J71" s="136">
        <f>J60+J51+J50</f>
        <v>16403073.33</v>
      </c>
      <c r="K71" s="89">
        <f>J71/H71*100</f>
        <v>346.8891946990128</v>
      </c>
      <c r="L71" s="73">
        <f>J71/I71*100</f>
        <v>56.95596680556649</v>
      </c>
      <c r="M71" s="157"/>
    </row>
    <row r="72" spans="1:12" ht="12.75" hidden="1">
      <c r="A72" s="52"/>
      <c r="B72" s="54" t="s">
        <v>53</v>
      </c>
      <c r="C72" s="54"/>
      <c r="D72" s="55">
        <f>SUM(D71:D71)</f>
        <v>89991442.42</v>
      </c>
      <c r="E72" s="55">
        <f>SUM(E71:E71)</f>
        <v>79791475.36</v>
      </c>
      <c r="F72" s="56">
        <f>IF(D72=0,0,E72/D72*100)</f>
        <v>88.66562554648738</v>
      </c>
      <c r="G72" s="56"/>
      <c r="H72" s="56"/>
      <c r="I72" s="55">
        <f>SUM(I71:I71)</f>
        <v>28799569.65</v>
      </c>
      <c r="J72" s="55">
        <f>SUM(J71:J71)</f>
        <v>16403073.33</v>
      </c>
      <c r="K72" s="56">
        <f>IF(I72=0,0,J72/I72*100)</f>
        <v>56.95596680556649</v>
      </c>
      <c r="L72" s="52"/>
    </row>
    <row r="73" spans="1:12" ht="12.75" hidden="1">
      <c r="A73" s="52"/>
      <c r="B73" s="54"/>
      <c r="C73" s="54"/>
      <c r="D73" s="55"/>
      <c r="E73" s="55"/>
      <c r="F73" s="56"/>
      <c r="G73" s="56"/>
      <c r="H73" s="56"/>
      <c r="I73" s="55"/>
      <c r="J73" s="55"/>
      <c r="K73" s="56"/>
      <c r="L73" s="52"/>
    </row>
    <row r="74" spans="1:12" ht="12.75" hidden="1">
      <c r="A74" s="52"/>
      <c r="B74" s="54"/>
      <c r="C74" s="54"/>
      <c r="D74" s="55"/>
      <c r="E74" s="55"/>
      <c r="F74" s="56"/>
      <c r="G74" s="56"/>
      <c r="H74" s="56"/>
      <c r="I74" s="55"/>
      <c r="J74" s="55"/>
      <c r="K74" s="56"/>
      <c r="L74" s="52"/>
    </row>
    <row r="75" spans="1:12" ht="12.75" hidden="1">
      <c r="A75" s="52"/>
      <c r="B75" s="54"/>
      <c r="C75" s="54"/>
      <c r="D75" s="55"/>
      <c r="E75" s="55"/>
      <c r="F75" s="56"/>
      <c r="G75" s="56"/>
      <c r="H75" s="56"/>
      <c r="I75" s="55"/>
      <c r="J75" s="55"/>
      <c r="K75" s="56"/>
      <c r="L75" s="52"/>
    </row>
    <row r="76" spans="1:12" ht="12.75" hidden="1">
      <c r="A76" s="52"/>
      <c r="B76" s="54"/>
      <c r="C76" s="54"/>
      <c r="D76" s="55"/>
      <c r="E76" s="55"/>
      <c r="F76" s="56"/>
      <c r="G76" s="56"/>
      <c r="H76" s="56"/>
      <c r="I76" s="55"/>
      <c r="J76" s="55"/>
      <c r="K76" s="56"/>
      <c r="L76" s="52"/>
    </row>
    <row r="77" spans="1:12" ht="12.75" hidden="1">
      <c r="A77" s="52"/>
      <c r="B77" s="251" t="s">
        <v>62</v>
      </c>
      <c r="C77" s="251"/>
      <c r="D77" s="252"/>
      <c r="E77" s="252"/>
      <c r="F77" s="252"/>
      <c r="G77" s="252"/>
      <c r="H77" s="252"/>
      <c r="I77" s="252"/>
      <c r="J77" s="252"/>
      <c r="K77" s="252"/>
      <c r="L77" s="52"/>
    </row>
    <row r="78" spans="1:12" ht="12.75" hidden="1">
      <c r="A78" s="52"/>
      <c r="B78" s="54"/>
      <c r="C78" s="54"/>
      <c r="D78" s="55"/>
      <c r="E78" s="55"/>
      <c r="F78" s="56"/>
      <c r="G78" s="56"/>
      <c r="H78" s="56"/>
      <c r="I78" s="55"/>
      <c r="J78" s="55"/>
      <c r="K78" s="56"/>
      <c r="L78" s="52"/>
    </row>
    <row r="79" spans="1:12" ht="12.75" hidden="1">
      <c r="A79" s="52"/>
      <c r="B79" s="57" t="s">
        <v>0</v>
      </c>
      <c r="C79" s="57"/>
      <c r="D79" s="253" t="s">
        <v>1</v>
      </c>
      <c r="E79" s="253"/>
      <c r="F79" s="253"/>
      <c r="G79" s="53"/>
      <c r="H79" s="53"/>
      <c r="I79" s="253" t="s">
        <v>2</v>
      </c>
      <c r="J79" s="253"/>
      <c r="K79" s="253"/>
      <c r="L79" s="52"/>
    </row>
    <row r="80" spans="1:12" ht="49.5" customHeight="1" hidden="1">
      <c r="A80" s="52"/>
      <c r="B80" s="57"/>
      <c r="C80" s="57"/>
      <c r="D80" s="58" t="s">
        <v>69</v>
      </c>
      <c r="E80" s="58" t="s">
        <v>70</v>
      </c>
      <c r="F80" s="58" t="s">
        <v>50</v>
      </c>
      <c r="G80" s="58"/>
      <c r="H80" s="58"/>
      <c r="I80" s="58" t="s">
        <v>64</v>
      </c>
      <c r="J80" s="58" t="s">
        <v>71</v>
      </c>
      <c r="K80" s="58" t="s">
        <v>60</v>
      </c>
      <c r="L80" s="52"/>
    </row>
    <row r="81" spans="1:12" ht="12.75" hidden="1">
      <c r="A81" s="52"/>
      <c r="B81" s="58">
        <v>1</v>
      </c>
      <c r="C81" s="58"/>
      <c r="D81" s="59">
        <v>2</v>
      </c>
      <c r="E81" s="58">
        <v>3</v>
      </c>
      <c r="F81" s="59">
        <v>4</v>
      </c>
      <c r="G81" s="59"/>
      <c r="H81" s="59"/>
      <c r="I81" s="58">
        <v>5</v>
      </c>
      <c r="J81" s="59">
        <v>6</v>
      </c>
      <c r="K81" s="58">
        <v>7</v>
      </c>
      <c r="L81" s="52"/>
    </row>
    <row r="82" spans="1:12" ht="12.75" hidden="1">
      <c r="A82" s="52"/>
      <c r="B82" s="60" t="s">
        <v>63</v>
      </c>
      <c r="C82" s="60"/>
      <c r="D82" s="61">
        <v>0</v>
      </c>
      <c r="E82" s="62">
        <v>0</v>
      </c>
      <c r="F82" s="59"/>
      <c r="G82" s="59"/>
      <c r="H82" s="59"/>
      <c r="I82" s="63">
        <v>0</v>
      </c>
      <c r="J82" s="61">
        <v>0</v>
      </c>
      <c r="K82" s="62"/>
      <c r="L82" s="52"/>
    </row>
    <row r="83" spans="1:12" ht="15.75">
      <c r="A83" s="156"/>
      <c r="B83" s="248" t="s">
        <v>139</v>
      </c>
      <c r="C83" s="248"/>
      <c r="D83" s="248"/>
      <c r="E83" s="248"/>
      <c r="F83" s="248"/>
      <c r="G83" s="248"/>
      <c r="H83" s="248"/>
      <c r="I83" s="248"/>
      <c r="J83" s="248"/>
      <c r="K83" s="248"/>
      <c r="L83" s="157"/>
    </row>
    <row r="84" spans="1:12" ht="15.75" thickBot="1">
      <c r="A84" s="188">
        <v>1</v>
      </c>
      <c r="B84" s="228">
        <v>2</v>
      </c>
      <c r="C84" s="188">
        <v>3</v>
      </c>
      <c r="D84" s="228">
        <v>4</v>
      </c>
      <c r="E84" s="188">
        <v>5</v>
      </c>
      <c r="F84" s="228">
        <v>6</v>
      </c>
      <c r="G84" s="188">
        <v>7</v>
      </c>
      <c r="H84" s="228">
        <v>8</v>
      </c>
      <c r="I84" s="188">
        <v>9</v>
      </c>
      <c r="J84" s="228">
        <v>10</v>
      </c>
      <c r="K84" s="188">
        <v>11</v>
      </c>
      <c r="L84" s="229"/>
    </row>
    <row r="85" spans="1:12" ht="22.5" customHeight="1">
      <c r="A85" s="243">
        <v>10000</v>
      </c>
      <c r="B85" s="244" t="s">
        <v>107</v>
      </c>
      <c r="C85" s="245">
        <v>4544621.91</v>
      </c>
      <c r="D85" s="245">
        <v>6032678</v>
      </c>
      <c r="E85" s="246">
        <v>4897934.48</v>
      </c>
      <c r="F85" s="247">
        <f>E85/C85*100</f>
        <v>107.77430063483544</v>
      </c>
      <c r="G85" s="247">
        <f>E85/D85*100</f>
        <v>81.19005324003702</v>
      </c>
      <c r="H85" s="230">
        <v>194460.26</v>
      </c>
      <c r="I85" s="231">
        <v>1012106.26</v>
      </c>
      <c r="J85" s="232">
        <v>5481.85</v>
      </c>
      <c r="K85" s="233">
        <f>J85/H85*100</f>
        <v>2.819007852812703</v>
      </c>
      <c r="L85" s="186">
        <f>J85/I85*100</f>
        <v>0.5416279116779695</v>
      </c>
    </row>
    <row r="86" spans="1:12" ht="15.75">
      <c r="A86" s="151">
        <v>70000</v>
      </c>
      <c r="B86" s="140" t="s">
        <v>108</v>
      </c>
      <c r="C86" s="141">
        <v>19652696.26</v>
      </c>
      <c r="D86" s="141">
        <v>29636412</v>
      </c>
      <c r="E86" s="189">
        <v>21141617.89</v>
      </c>
      <c r="F86" s="190">
        <f aca="true" t="shared" si="8" ref="F86:F119">E86/C86*100</f>
        <v>107.57616975453116</v>
      </c>
      <c r="G86" s="190">
        <f aca="true" t="shared" si="9" ref="G86:G119">E86/D86*100</f>
        <v>71.33663106721556</v>
      </c>
      <c r="H86" s="234">
        <v>832139</v>
      </c>
      <c r="I86" s="192">
        <v>4804404.05</v>
      </c>
      <c r="J86" s="191">
        <v>601583.23</v>
      </c>
      <c r="K86" s="193">
        <f aca="true" t="shared" si="10" ref="K86:K105">J86/H86*100</f>
        <v>72.29359878577978</v>
      </c>
      <c r="L86" s="187">
        <f>J86/I86*100</f>
        <v>12.521495355912041</v>
      </c>
    </row>
    <row r="87" spans="1:12" ht="15.75">
      <c r="A87" s="151">
        <v>80000</v>
      </c>
      <c r="B87" s="140" t="s">
        <v>109</v>
      </c>
      <c r="C87" s="141">
        <v>17465614.04</v>
      </c>
      <c r="D87" s="141">
        <v>21363341</v>
      </c>
      <c r="E87" s="189">
        <v>17192551.18</v>
      </c>
      <c r="F87" s="190">
        <f t="shared" si="8"/>
        <v>98.43656879526465</v>
      </c>
      <c r="G87" s="190">
        <f t="shared" si="9"/>
        <v>80.47688411658083</v>
      </c>
      <c r="H87" s="234">
        <v>643280.12</v>
      </c>
      <c r="I87" s="192">
        <v>3899118.17</v>
      </c>
      <c r="J87" s="191">
        <v>417079.11</v>
      </c>
      <c r="K87" s="193">
        <f t="shared" si="10"/>
        <v>64.8363126782155</v>
      </c>
      <c r="L87" s="187">
        <f>J87/I87*100</f>
        <v>10.696754799816697</v>
      </c>
    </row>
    <row r="88" spans="1:12" ht="15.75">
      <c r="A88" s="151">
        <v>90000</v>
      </c>
      <c r="B88" s="140" t="s">
        <v>110</v>
      </c>
      <c r="C88" s="141">
        <v>33941431.67</v>
      </c>
      <c r="D88" s="141">
        <v>38327595.3</v>
      </c>
      <c r="E88" s="189">
        <v>32061459.14</v>
      </c>
      <c r="F88" s="190">
        <f t="shared" si="8"/>
        <v>94.46112777952834</v>
      </c>
      <c r="G88" s="190">
        <f t="shared" si="9"/>
        <v>83.65111061376712</v>
      </c>
      <c r="H88" s="234">
        <v>19909.61</v>
      </c>
      <c r="I88" s="194">
        <v>176646.17</v>
      </c>
      <c r="J88" s="191">
        <v>23843.26</v>
      </c>
      <c r="K88" s="193">
        <f t="shared" si="10"/>
        <v>119.7575442211073</v>
      </c>
      <c r="L88" s="187">
        <f>J88/I88*100</f>
        <v>13.497750899439257</v>
      </c>
    </row>
    <row r="89" spans="1:12" ht="15.75">
      <c r="A89" s="151">
        <v>100000</v>
      </c>
      <c r="B89" s="140" t="s">
        <v>111</v>
      </c>
      <c r="C89" s="141">
        <f>SUM(C90:C97)</f>
        <v>664209.76</v>
      </c>
      <c r="D89" s="141">
        <v>1090386</v>
      </c>
      <c r="E89" s="189">
        <v>244430.13</v>
      </c>
      <c r="F89" s="190">
        <f t="shared" si="8"/>
        <v>36.800141268625744</v>
      </c>
      <c r="G89" s="190">
        <f t="shared" si="9"/>
        <v>22.416844126758782</v>
      </c>
      <c r="H89" s="235">
        <f>SUM(H90:H97)</f>
        <v>447508.66</v>
      </c>
      <c r="I89" s="192">
        <v>13347268.43</v>
      </c>
      <c r="J89" s="195">
        <v>44817.8</v>
      </c>
      <c r="K89" s="193">
        <f t="shared" si="10"/>
        <v>10.014957028987999</v>
      </c>
      <c r="L89" s="187">
        <f>J89/I89*100</f>
        <v>0.3357825628146148</v>
      </c>
    </row>
    <row r="90" spans="1:12" ht="15">
      <c r="A90" s="139">
        <v>100101</v>
      </c>
      <c r="B90" s="143" t="s">
        <v>112</v>
      </c>
      <c r="C90" s="144"/>
      <c r="D90" s="144"/>
      <c r="E90" s="196"/>
      <c r="F90" s="197"/>
      <c r="G90" s="197"/>
      <c r="H90" s="236">
        <v>17814</v>
      </c>
      <c r="I90" s="199">
        <v>126887.89</v>
      </c>
      <c r="J90" s="198"/>
      <c r="K90" s="200"/>
      <c r="L90" s="237"/>
    </row>
    <row r="91" spans="1:12" ht="15">
      <c r="A91" s="139">
        <v>100102</v>
      </c>
      <c r="B91" s="143" t="s">
        <v>113</v>
      </c>
      <c r="C91" s="145">
        <v>94342.51</v>
      </c>
      <c r="D91" s="145">
        <v>37060</v>
      </c>
      <c r="E91" s="196"/>
      <c r="F91" s="197">
        <f t="shared" si="8"/>
        <v>0</v>
      </c>
      <c r="G91" s="197">
        <f t="shared" si="9"/>
        <v>0</v>
      </c>
      <c r="H91" s="236">
        <v>79111.36</v>
      </c>
      <c r="I91" s="199">
        <v>1440864.97</v>
      </c>
      <c r="J91" s="198">
        <v>44817.8</v>
      </c>
      <c r="K91" s="200">
        <f t="shared" si="10"/>
        <v>56.65153525359696</v>
      </c>
      <c r="L91" s="175">
        <f aca="true" t="shared" si="11" ref="L91:L119">J91/I91*100</f>
        <v>3.110478839665316</v>
      </c>
    </row>
    <row r="92" spans="1:12" ht="15">
      <c r="A92" s="139">
        <v>100202</v>
      </c>
      <c r="B92" s="143" t="s">
        <v>114</v>
      </c>
      <c r="C92" s="145"/>
      <c r="D92" s="145">
        <v>15000</v>
      </c>
      <c r="E92" s="196"/>
      <c r="F92" s="197"/>
      <c r="G92" s="197">
        <f t="shared" si="9"/>
        <v>0</v>
      </c>
      <c r="H92" s="238"/>
      <c r="I92" s="199">
        <v>99500</v>
      </c>
      <c r="J92" s="201"/>
      <c r="K92" s="200"/>
      <c r="L92" s="175">
        <f t="shared" si="11"/>
        <v>0</v>
      </c>
    </row>
    <row r="93" spans="1:12" ht="15">
      <c r="A93" s="139">
        <v>100201</v>
      </c>
      <c r="B93" s="143" t="s">
        <v>115</v>
      </c>
      <c r="C93" s="144"/>
      <c r="D93" s="144"/>
      <c r="E93" s="196"/>
      <c r="F93" s="197"/>
      <c r="G93" s="197"/>
      <c r="H93" s="236">
        <v>182020</v>
      </c>
      <c r="I93" s="202"/>
      <c r="J93" s="198"/>
      <c r="K93" s="200">
        <f t="shared" si="10"/>
        <v>0</v>
      </c>
      <c r="L93" s="175"/>
    </row>
    <row r="94" spans="1:12" ht="15">
      <c r="A94" s="139">
        <v>100203</v>
      </c>
      <c r="B94" s="143" t="s">
        <v>116</v>
      </c>
      <c r="C94" s="145">
        <v>549867.25</v>
      </c>
      <c r="D94" s="145">
        <v>1033749</v>
      </c>
      <c r="E94" s="203">
        <v>239853.7</v>
      </c>
      <c r="F94" s="197">
        <f t="shared" si="8"/>
        <v>43.620291988657264</v>
      </c>
      <c r="G94" s="197">
        <f t="shared" si="9"/>
        <v>23.202315068744927</v>
      </c>
      <c r="H94" s="236">
        <v>99000</v>
      </c>
      <c r="I94" s="199">
        <v>7517.57</v>
      </c>
      <c r="J94" s="198"/>
      <c r="K94" s="200"/>
      <c r="L94" s="175">
        <f t="shared" si="11"/>
        <v>0</v>
      </c>
    </row>
    <row r="95" spans="1:12" ht="30">
      <c r="A95" s="139">
        <v>100400</v>
      </c>
      <c r="B95" s="143" t="s">
        <v>117</v>
      </c>
      <c r="C95" s="145"/>
      <c r="D95" s="145"/>
      <c r="E95" s="196"/>
      <c r="F95" s="197"/>
      <c r="G95" s="197" t="e">
        <f t="shared" si="9"/>
        <v>#DIV/0!</v>
      </c>
      <c r="H95" s="236">
        <v>69563.3</v>
      </c>
      <c r="I95" s="199">
        <v>39198</v>
      </c>
      <c r="J95" s="198"/>
      <c r="K95" s="200"/>
      <c r="L95" s="175">
        <f t="shared" si="11"/>
        <v>0</v>
      </c>
    </row>
    <row r="96" spans="1:12" ht="75">
      <c r="A96" s="139">
        <v>100602</v>
      </c>
      <c r="B96" s="146" t="s">
        <v>118</v>
      </c>
      <c r="C96" s="145"/>
      <c r="D96" s="145"/>
      <c r="E96" s="196"/>
      <c r="F96" s="197" t="e">
        <f t="shared" si="8"/>
        <v>#DIV/0!</v>
      </c>
      <c r="G96" s="197" t="e">
        <f t="shared" si="9"/>
        <v>#DIV/0!</v>
      </c>
      <c r="H96" s="238"/>
      <c r="I96" s="202"/>
      <c r="J96" s="201"/>
      <c r="K96" s="200"/>
      <c r="L96" s="175"/>
    </row>
    <row r="97" spans="1:12" ht="30">
      <c r="A97" s="139">
        <v>100302</v>
      </c>
      <c r="B97" s="143" t="s">
        <v>119</v>
      </c>
      <c r="C97" s="145">
        <v>20000</v>
      </c>
      <c r="D97" s="145">
        <v>4577</v>
      </c>
      <c r="E97" s="203">
        <v>4576.43</v>
      </c>
      <c r="F97" s="197">
        <f t="shared" si="8"/>
        <v>22.882150000000003</v>
      </c>
      <c r="G97" s="197">
        <f t="shared" si="9"/>
        <v>99.98754642779114</v>
      </c>
      <c r="H97" s="238"/>
      <c r="I97" s="202"/>
      <c r="J97" s="201"/>
      <c r="K97" s="200"/>
      <c r="L97" s="175"/>
    </row>
    <row r="98" spans="1:12" ht="15">
      <c r="A98" s="139">
        <v>100602</v>
      </c>
      <c r="B98" s="143"/>
      <c r="C98" s="145"/>
      <c r="D98" s="145"/>
      <c r="E98" s="203"/>
      <c r="F98" s="197"/>
      <c r="G98" s="197"/>
      <c r="H98" s="239"/>
      <c r="I98" s="202">
        <v>11633300</v>
      </c>
      <c r="J98" s="204"/>
      <c r="K98" s="200"/>
      <c r="L98" s="175">
        <f t="shared" si="11"/>
        <v>0</v>
      </c>
    </row>
    <row r="99" spans="1:12" ht="15.75">
      <c r="A99" s="151">
        <v>110000</v>
      </c>
      <c r="B99" s="140" t="s">
        <v>120</v>
      </c>
      <c r="C99" s="141">
        <v>2918355.53</v>
      </c>
      <c r="D99" s="141">
        <v>3728018</v>
      </c>
      <c r="E99" s="189">
        <v>2531802</v>
      </c>
      <c r="F99" s="190">
        <f t="shared" si="8"/>
        <v>86.75440582799725</v>
      </c>
      <c r="G99" s="190">
        <f t="shared" si="9"/>
        <v>67.91281587159719</v>
      </c>
      <c r="H99" s="234">
        <v>234796.07</v>
      </c>
      <c r="I99" s="192">
        <v>1174569.07</v>
      </c>
      <c r="J99" s="191">
        <v>143273.54</v>
      </c>
      <c r="K99" s="193">
        <f t="shared" si="10"/>
        <v>61.02041656830116</v>
      </c>
      <c r="L99" s="187">
        <f t="shared" si="11"/>
        <v>12.197966357142368</v>
      </c>
    </row>
    <row r="100" spans="1:12" ht="15.75">
      <c r="A100" s="151">
        <v>120000</v>
      </c>
      <c r="B100" s="140" t="s">
        <v>121</v>
      </c>
      <c r="C100" s="141">
        <v>37800</v>
      </c>
      <c r="D100" s="141">
        <v>15000</v>
      </c>
      <c r="E100" s="205">
        <v>0</v>
      </c>
      <c r="F100" s="190">
        <f t="shared" si="8"/>
        <v>0</v>
      </c>
      <c r="G100" s="190">
        <f t="shared" si="9"/>
        <v>0</v>
      </c>
      <c r="H100" s="235"/>
      <c r="I100" s="192"/>
      <c r="J100" s="195"/>
      <c r="K100" s="193"/>
      <c r="L100" s="175"/>
    </row>
    <row r="101" spans="1:12" ht="15.75">
      <c r="A101" s="151">
        <v>130000</v>
      </c>
      <c r="B101" s="140" t="s">
        <v>122</v>
      </c>
      <c r="C101" s="141">
        <v>454524.57</v>
      </c>
      <c r="D101" s="141">
        <v>813511</v>
      </c>
      <c r="E101" s="189">
        <v>460985.18</v>
      </c>
      <c r="F101" s="190">
        <f t="shared" si="8"/>
        <v>101.42139950762177</v>
      </c>
      <c r="G101" s="190">
        <f t="shared" si="9"/>
        <v>56.666127440194415</v>
      </c>
      <c r="H101" s="234">
        <v>221715.07</v>
      </c>
      <c r="I101" s="192">
        <v>363989.07</v>
      </c>
      <c r="J101" s="191">
        <v>17484</v>
      </c>
      <c r="K101" s="193">
        <f t="shared" si="10"/>
        <v>7.885796847277906</v>
      </c>
      <c r="L101" s="187">
        <f t="shared" si="11"/>
        <v>4.803440938487521</v>
      </c>
    </row>
    <row r="102" spans="1:12" ht="15.75">
      <c r="A102" s="151">
        <v>150000</v>
      </c>
      <c r="B102" s="140" t="s">
        <v>123</v>
      </c>
      <c r="C102" s="142"/>
      <c r="D102" s="142"/>
      <c r="E102" s="206"/>
      <c r="F102" s="112"/>
      <c r="G102" s="112"/>
      <c r="H102" s="235">
        <f>H103</f>
        <v>208814.78</v>
      </c>
      <c r="I102" s="192">
        <v>317507.4</v>
      </c>
      <c r="J102" s="195"/>
      <c r="K102" s="193">
        <f t="shared" si="10"/>
        <v>0</v>
      </c>
      <c r="L102" s="187">
        <f t="shared" si="11"/>
        <v>0</v>
      </c>
    </row>
    <row r="103" spans="1:12" ht="15.75">
      <c r="A103" s="139">
        <v>150101</v>
      </c>
      <c r="B103" s="143" t="s">
        <v>124</v>
      </c>
      <c r="C103" s="144"/>
      <c r="D103" s="144"/>
      <c r="E103" s="206"/>
      <c r="F103" s="112"/>
      <c r="G103" s="112"/>
      <c r="H103" s="236">
        <v>208814.78</v>
      </c>
      <c r="I103" s="199">
        <v>317507.4</v>
      </c>
      <c r="J103" s="191"/>
      <c r="K103" s="200">
        <f t="shared" si="10"/>
        <v>0</v>
      </c>
      <c r="L103" s="175">
        <f t="shared" si="11"/>
        <v>0</v>
      </c>
    </row>
    <row r="104" spans="1:12" ht="15.75">
      <c r="A104" s="151">
        <v>160101</v>
      </c>
      <c r="B104" s="207" t="s">
        <v>140</v>
      </c>
      <c r="C104" s="208"/>
      <c r="D104" s="208">
        <v>90000</v>
      </c>
      <c r="E104" s="196"/>
      <c r="F104" s="197"/>
      <c r="G104" s="197">
        <f t="shared" si="9"/>
        <v>0</v>
      </c>
      <c r="H104" s="234">
        <v>2800</v>
      </c>
      <c r="I104" s="192">
        <v>40000</v>
      </c>
      <c r="J104" s="191"/>
      <c r="K104" s="193"/>
      <c r="L104" s="175"/>
    </row>
    <row r="105" spans="1:12" ht="31.5">
      <c r="A105" s="151">
        <v>170000</v>
      </c>
      <c r="B105" s="140" t="s">
        <v>125</v>
      </c>
      <c r="C105" s="141">
        <f>C106+C107+C108+C109+C110</f>
        <v>672279.71</v>
      </c>
      <c r="D105" s="141">
        <v>928363</v>
      </c>
      <c r="E105" s="189">
        <v>348049.19</v>
      </c>
      <c r="F105" s="190">
        <f t="shared" si="8"/>
        <v>51.77148511591998</v>
      </c>
      <c r="G105" s="190">
        <f t="shared" si="9"/>
        <v>37.49063566729824</v>
      </c>
      <c r="H105" s="235">
        <f>H109+H110</f>
        <v>495800.56</v>
      </c>
      <c r="I105" s="192">
        <v>3601075.78</v>
      </c>
      <c r="J105" s="195">
        <v>278517.87</v>
      </c>
      <c r="K105" s="193">
        <f t="shared" si="10"/>
        <v>56.17538431178859</v>
      </c>
      <c r="L105" s="187">
        <f t="shared" si="11"/>
        <v>7.734296277430741</v>
      </c>
    </row>
    <row r="106" spans="1:12" ht="30">
      <c r="A106" s="139">
        <v>170102</v>
      </c>
      <c r="B106" s="143" t="s">
        <v>126</v>
      </c>
      <c r="C106" s="145">
        <v>30908.11</v>
      </c>
      <c r="D106" s="145">
        <v>70400</v>
      </c>
      <c r="E106" s="145">
        <v>19457.38</v>
      </c>
      <c r="F106" s="112">
        <f t="shared" si="8"/>
        <v>62.95234487000337</v>
      </c>
      <c r="G106" s="112">
        <f t="shared" si="9"/>
        <v>27.638323863636366</v>
      </c>
      <c r="H106" s="240"/>
      <c r="I106" s="152"/>
      <c r="J106" s="155"/>
      <c r="K106" s="153"/>
      <c r="L106" s="175"/>
    </row>
    <row r="107" spans="1:12" ht="30">
      <c r="A107" s="139">
        <v>170302</v>
      </c>
      <c r="B107" s="143" t="s">
        <v>127</v>
      </c>
      <c r="C107" s="145">
        <v>47316.72</v>
      </c>
      <c r="D107" s="145">
        <v>113000</v>
      </c>
      <c r="E107" s="203">
        <v>83664</v>
      </c>
      <c r="F107" s="197">
        <f t="shared" si="8"/>
        <v>176.8169898505222</v>
      </c>
      <c r="G107" s="197">
        <f t="shared" si="9"/>
        <v>74.03893805309735</v>
      </c>
      <c r="H107" s="238"/>
      <c r="I107" s="199"/>
      <c r="J107" s="201"/>
      <c r="K107" s="200"/>
      <c r="L107" s="175"/>
    </row>
    <row r="108" spans="1:12" ht="30">
      <c r="A108" s="139">
        <v>170602</v>
      </c>
      <c r="B108" s="143" t="s">
        <v>128</v>
      </c>
      <c r="C108" s="145">
        <v>478575.88</v>
      </c>
      <c r="D108" s="145">
        <v>675975</v>
      </c>
      <c r="E108" s="203">
        <v>214122.67</v>
      </c>
      <c r="F108" s="197">
        <f t="shared" si="8"/>
        <v>44.741634283783796</v>
      </c>
      <c r="G108" s="197">
        <f t="shared" si="9"/>
        <v>31.67612263767151</v>
      </c>
      <c r="H108" s="238"/>
      <c r="I108" s="199"/>
      <c r="J108" s="201"/>
      <c r="K108" s="200"/>
      <c r="L108" s="175"/>
    </row>
    <row r="109" spans="1:12" ht="15">
      <c r="A109" s="139">
        <v>170603</v>
      </c>
      <c r="B109" s="143" t="s">
        <v>129</v>
      </c>
      <c r="C109" s="144"/>
      <c r="D109" s="144">
        <v>24495</v>
      </c>
      <c r="E109" s="203">
        <v>24494.3</v>
      </c>
      <c r="F109" s="197"/>
      <c r="G109" s="197">
        <f t="shared" si="9"/>
        <v>99.99714227393345</v>
      </c>
      <c r="H109" s="236">
        <v>31800</v>
      </c>
      <c r="I109" s="199"/>
      <c r="J109" s="198"/>
      <c r="K109" s="200"/>
      <c r="L109" s="175"/>
    </row>
    <row r="110" spans="1:12" ht="30">
      <c r="A110" s="139">
        <v>170703</v>
      </c>
      <c r="B110" s="143" t="s">
        <v>130</v>
      </c>
      <c r="C110" s="145">
        <v>115479</v>
      </c>
      <c r="D110" s="145">
        <v>44493</v>
      </c>
      <c r="E110" s="203">
        <v>6310.84</v>
      </c>
      <c r="F110" s="197">
        <f t="shared" si="8"/>
        <v>5.4649243585413805</v>
      </c>
      <c r="G110" s="197">
        <f t="shared" si="9"/>
        <v>14.183894095700447</v>
      </c>
      <c r="H110" s="236">
        <v>464000.56</v>
      </c>
      <c r="I110" s="199">
        <v>3601075.78</v>
      </c>
      <c r="J110" s="198">
        <v>278517.87</v>
      </c>
      <c r="K110" s="200">
        <f>J110/H110*100</f>
        <v>60.02533057287689</v>
      </c>
      <c r="L110" s="175">
        <f t="shared" si="11"/>
        <v>7.734296277430741</v>
      </c>
    </row>
    <row r="111" spans="1:12" ht="15.75">
      <c r="A111" s="151">
        <v>180000</v>
      </c>
      <c r="B111" s="147" t="s">
        <v>131</v>
      </c>
      <c r="C111" s="141">
        <f>SUM(C112)</f>
        <v>1520</v>
      </c>
      <c r="D111" s="141">
        <v>1227</v>
      </c>
      <c r="E111" s="205">
        <v>0</v>
      </c>
      <c r="F111" s="190">
        <f t="shared" si="8"/>
        <v>0</v>
      </c>
      <c r="G111" s="190">
        <f t="shared" si="9"/>
        <v>0</v>
      </c>
      <c r="H111" s="235"/>
      <c r="I111" s="192">
        <f>I112</f>
        <v>1836443.98</v>
      </c>
      <c r="J111" s="195"/>
      <c r="K111" s="193"/>
      <c r="L111" s="175">
        <f t="shared" si="11"/>
        <v>0</v>
      </c>
    </row>
    <row r="112" spans="1:12" ht="15">
      <c r="A112" s="139">
        <v>180404</v>
      </c>
      <c r="B112" s="143" t="s">
        <v>132</v>
      </c>
      <c r="C112" s="145">
        <v>1520</v>
      </c>
      <c r="D112" s="145">
        <v>1227</v>
      </c>
      <c r="E112" s="196">
        <v>0</v>
      </c>
      <c r="F112" s="197">
        <f t="shared" si="8"/>
        <v>0</v>
      </c>
      <c r="G112" s="197">
        <f t="shared" si="9"/>
        <v>0</v>
      </c>
      <c r="H112" s="238"/>
      <c r="I112" s="199">
        <v>1836443.98</v>
      </c>
      <c r="J112" s="201"/>
      <c r="K112" s="200"/>
      <c r="L112" s="175">
        <f t="shared" si="11"/>
        <v>0</v>
      </c>
    </row>
    <row r="113" spans="1:12" ht="15.75">
      <c r="A113" s="151">
        <v>200000</v>
      </c>
      <c r="B113" s="140" t="s">
        <v>133</v>
      </c>
      <c r="C113" s="141">
        <f>C114</f>
        <v>17818.42</v>
      </c>
      <c r="D113" s="141">
        <f>D114</f>
        <v>21998</v>
      </c>
      <c r="E113" s="189">
        <v>21962.85</v>
      </c>
      <c r="F113" s="190">
        <f t="shared" si="8"/>
        <v>123.25924520804877</v>
      </c>
      <c r="G113" s="190">
        <f t="shared" si="9"/>
        <v>99.84021274661332</v>
      </c>
      <c r="H113" s="235">
        <f>SUM(H115:H117)</f>
        <v>148575.06</v>
      </c>
      <c r="I113" s="192">
        <f>SUM(I115:I117)</f>
        <v>138500</v>
      </c>
      <c r="J113" s="195">
        <v>0</v>
      </c>
      <c r="K113" s="193">
        <f>J113/H113*100</f>
        <v>0</v>
      </c>
      <c r="L113" s="187">
        <f t="shared" si="11"/>
        <v>0</v>
      </c>
    </row>
    <row r="114" spans="1:12" ht="15">
      <c r="A114" s="139">
        <v>200700</v>
      </c>
      <c r="B114" s="143" t="s">
        <v>137</v>
      </c>
      <c r="C114" s="145">
        <v>17818.42</v>
      </c>
      <c r="D114" s="145">
        <v>21998</v>
      </c>
      <c r="E114" s="203">
        <v>21962.85</v>
      </c>
      <c r="F114" s="197">
        <f t="shared" si="8"/>
        <v>123.25924520804877</v>
      </c>
      <c r="G114" s="197">
        <f t="shared" si="9"/>
        <v>99.84021274661332</v>
      </c>
      <c r="H114" s="238"/>
      <c r="I114" s="199"/>
      <c r="J114" s="201"/>
      <c r="K114" s="200"/>
      <c r="L114" s="175"/>
    </row>
    <row r="115" spans="1:12" ht="15.75">
      <c r="A115" s="139">
        <v>240601</v>
      </c>
      <c r="B115" s="143" t="s">
        <v>134</v>
      </c>
      <c r="C115" s="145"/>
      <c r="D115" s="145"/>
      <c r="E115" s="196"/>
      <c r="F115" s="197"/>
      <c r="G115" s="197"/>
      <c r="H115" s="234">
        <v>148575.06</v>
      </c>
      <c r="I115" s="199">
        <v>103800</v>
      </c>
      <c r="J115" s="191"/>
      <c r="K115" s="200">
        <f>J115/H115*100</f>
        <v>0</v>
      </c>
      <c r="L115" s="175">
        <f t="shared" si="11"/>
        <v>0</v>
      </c>
    </row>
    <row r="116" spans="1:12" ht="15">
      <c r="A116" s="139">
        <v>240603</v>
      </c>
      <c r="B116" s="143" t="s">
        <v>135</v>
      </c>
      <c r="C116" s="145"/>
      <c r="D116" s="145"/>
      <c r="E116" s="196"/>
      <c r="F116" s="197"/>
      <c r="G116" s="197"/>
      <c r="H116" s="238"/>
      <c r="I116" s="199">
        <v>29700</v>
      </c>
      <c r="J116" s="201"/>
      <c r="K116" s="200"/>
      <c r="L116" s="175">
        <f t="shared" si="11"/>
        <v>0</v>
      </c>
    </row>
    <row r="117" spans="1:12" ht="15">
      <c r="A117" s="139">
        <v>240604</v>
      </c>
      <c r="B117" s="143" t="s">
        <v>136</v>
      </c>
      <c r="C117" s="145"/>
      <c r="D117" s="145"/>
      <c r="E117" s="196"/>
      <c r="F117" s="197"/>
      <c r="G117" s="197"/>
      <c r="H117" s="238"/>
      <c r="I117" s="199">
        <v>5000</v>
      </c>
      <c r="J117" s="201"/>
      <c r="K117" s="200"/>
      <c r="L117" s="175">
        <f t="shared" si="11"/>
        <v>0</v>
      </c>
    </row>
    <row r="118" spans="1:12" ht="15.75">
      <c r="A118" s="151">
        <v>250000</v>
      </c>
      <c r="B118" s="140" t="s">
        <v>157</v>
      </c>
      <c r="C118" s="141">
        <v>287713.59</v>
      </c>
      <c r="D118" s="141">
        <v>866280</v>
      </c>
      <c r="E118" s="189">
        <v>363649.05</v>
      </c>
      <c r="F118" s="190">
        <f t="shared" si="8"/>
        <v>126.39272618300718</v>
      </c>
      <c r="G118" s="190">
        <f t="shared" si="9"/>
        <v>41.97823452001662</v>
      </c>
      <c r="H118" s="235"/>
      <c r="I118" s="192">
        <v>128600</v>
      </c>
      <c r="J118" s="195"/>
      <c r="K118" s="193"/>
      <c r="L118" s="175">
        <f t="shared" si="11"/>
        <v>0</v>
      </c>
    </row>
    <row r="119" spans="1:12" ht="16.5" thickBot="1">
      <c r="A119" s="148"/>
      <c r="B119" s="149" t="s">
        <v>138</v>
      </c>
      <c r="C119" s="150">
        <f>C85+C86+C87+C88+C89+C99+C100+C101+C105+C111+C113+C118</f>
        <v>80658585.46</v>
      </c>
      <c r="D119" s="150">
        <f>D85+D86+D87+D88+D89+D99+D100+D101+D105+D111+D113+D118+D104</f>
        <v>102914809.3</v>
      </c>
      <c r="E119" s="209">
        <f>E85+E86+E87+E88+E89+E99+E100+E101+E105+E111+E113+E118</f>
        <v>79264441.08999999</v>
      </c>
      <c r="F119" s="210">
        <f t="shared" si="8"/>
        <v>98.27154869869199</v>
      </c>
      <c r="G119" s="210">
        <f t="shared" si="9"/>
        <v>77.01947040385761</v>
      </c>
      <c r="H119" s="241">
        <f>H85+H86+H87+H88+H89+H99+H100+H101+H105+H111+H113+H118+H104+H102</f>
        <v>3449799.1899999995</v>
      </c>
      <c r="I119" s="209">
        <f>I85+I86+I87+I88+I89+I99+I100+I101+I105+I111+I113+I118+I104+I102</f>
        <v>30840228.38</v>
      </c>
      <c r="J119" s="209">
        <f>J85+J86+J87+J88+J89+J99+J100+J101+J105+J111+J113+J118+J104+J102</f>
        <v>1532080.6600000001</v>
      </c>
      <c r="K119" s="242">
        <f>J119/H119*100</f>
        <v>44.410720033823196</v>
      </c>
      <c r="L119" s="185">
        <f t="shared" si="11"/>
        <v>4.967799333786906</v>
      </c>
    </row>
    <row r="120" spans="6:11" ht="15">
      <c r="F120" s="154"/>
      <c r="G120" s="154"/>
      <c r="H120" s="154"/>
      <c r="I120" s="154"/>
      <c r="J120" s="154"/>
      <c r="K120" s="154"/>
    </row>
    <row r="121" spans="2:11" ht="18">
      <c r="B121" s="158" t="s">
        <v>158</v>
      </c>
      <c r="C121" s="66"/>
      <c r="D121" s="66"/>
      <c r="E121" s="158" t="s">
        <v>159</v>
      </c>
      <c r="F121" s="159"/>
      <c r="G121" s="154"/>
      <c r="H121" s="154"/>
      <c r="I121" s="154"/>
      <c r="J121" s="154"/>
      <c r="K121" s="154"/>
    </row>
    <row r="123" spans="2:5" ht="18">
      <c r="B123" s="158" t="s">
        <v>163</v>
      </c>
      <c r="E123" s="158" t="s">
        <v>164</v>
      </c>
    </row>
  </sheetData>
  <sheetProtection/>
  <mergeCells count="19">
    <mergeCell ref="H9:H10"/>
    <mergeCell ref="I9:I10"/>
    <mergeCell ref="J9:J10"/>
    <mergeCell ref="A8:A10"/>
    <mergeCell ref="C8:G8"/>
    <mergeCell ref="C9:C10"/>
    <mergeCell ref="D9:D10"/>
    <mergeCell ref="E9:E10"/>
    <mergeCell ref="F9:G9"/>
    <mergeCell ref="B83:K83"/>
    <mergeCell ref="B11:K11"/>
    <mergeCell ref="B77:K77"/>
    <mergeCell ref="D79:F79"/>
    <mergeCell ref="I79:K79"/>
    <mergeCell ref="B5:K5"/>
    <mergeCell ref="B6:K6"/>
    <mergeCell ref="B8:B10"/>
    <mergeCell ref="K9:L9"/>
    <mergeCell ref="H8:L8"/>
  </mergeCells>
  <printOptions/>
  <pageMargins left="0.71" right="0.75" top="0.27" bottom="0.5" header="0.26" footer="0.5"/>
  <pageSetup fitToHeight="7" horizontalDpi="600" verticalDpi="600" orientation="landscape" paperSize="9" scale="51" r:id="rId1"/>
  <rowBreaks count="2" manualBreakCount="2">
    <brk id="37" max="11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70" t="s">
        <v>15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>
      <c r="A2" s="8"/>
      <c r="B2" s="9"/>
      <c r="K2" s="10" t="s">
        <v>16</v>
      </c>
    </row>
    <row r="3" spans="1:11" ht="13.5" customHeight="1">
      <c r="A3" s="271"/>
      <c r="B3" s="271"/>
      <c r="C3" s="269" t="s">
        <v>1</v>
      </c>
      <c r="D3" s="269"/>
      <c r="E3" s="269"/>
      <c r="F3" s="269" t="s">
        <v>2</v>
      </c>
      <c r="G3" s="269"/>
      <c r="H3" s="269"/>
      <c r="I3" s="269" t="s">
        <v>3</v>
      </c>
      <c r="J3" s="269"/>
      <c r="K3" s="269"/>
    </row>
    <row r="4" spans="1:11" ht="68.25" customHeight="1">
      <c r="A4" s="272"/>
      <c r="B4" s="272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17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18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19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20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21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22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23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24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25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26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22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27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28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29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30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31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32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33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34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35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36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37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38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39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40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41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42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43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44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45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46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47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48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49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sheetProtection/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Igor</cp:lastModifiedBy>
  <cp:lastPrinted>2014-05-07T10:13:01Z</cp:lastPrinted>
  <dcterms:created xsi:type="dcterms:W3CDTF">2003-02-25T12:47:02Z</dcterms:created>
  <dcterms:modified xsi:type="dcterms:W3CDTF">2014-06-09T12:24:26Z</dcterms:modified>
  <cp:category/>
  <cp:version/>
  <cp:contentType/>
  <cp:contentStatus/>
</cp:coreProperties>
</file>