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 windowWidth="11655" windowHeight="5985" activeTab="4"/>
  </bookViews>
  <sheets>
    <sheet name="Прил № 5" sheetId="1" r:id="rId1"/>
    <sheet name="Дор. 5.1 ЛРС 5.2" sheetId="2" r:id="rId2"/>
    <sheet name="КАТП 5.4" sheetId="3" r:id="rId3"/>
    <sheet name="ТУ5.5, тепло 5.6Прочие 5,7" sheetId="4" r:id="rId4"/>
    <sheet name="вода 5.8" sheetId="5" r:id="rId5"/>
  </sheets>
  <definedNames/>
  <calcPr fullCalcOnLoad="1"/>
</workbook>
</file>

<file path=xl/sharedStrings.xml><?xml version="1.0" encoding="utf-8"?>
<sst xmlns="http://schemas.openxmlformats.org/spreadsheetml/2006/main" count="528" uniqueCount="312">
  <si>
    <t>Приобретение сетевого насоса Д1600*90 на центральную котельную по ул.К.Маркса</t>
  </si>
  <si>
    <t>16</t>
  </si>
  <si>
    <t>17</t>
  </si>
  <si>
    <t>Приобретение навесного оборудования для мусоровоза</t>
  </si>
  <si>
    <t>Приобретение биотуалетов</t>
  </si>
  <si>
    <t xml:space="preserve">подсев газонов до 25% общей площади </t>
  </si>
  <si>
    <t xml:space="preserve">посадка цветников </t>
  </si>
  <si>
    <t>установка  декоративных светильников в городских скверах .</t>
  </si>
  <si>
    <t>капремонт  линий наружного освещения</t>
  </si>
  <si>
    <t>Капитальный ремонт и восстановление разграбленных  20 лифтов.</t>
  </si>
  <si>
    <t>Устройство площадок под контейнера для сбора ТБО на придомовых территориях жилищного фонда коммунальной собственности.</t>
  </si>
  <si>
    <t xml:space="preserve">                                                                                                                    </t>
  </si>
  <si>
    <t xml:space="preserve">                                                               </t>
  </si>
  <si>
    <t>Виды работ</t>
  </si>
  <si>
    <t>государственный бюджет</t>
  </si>
  <si>
    <t>местный бюджет</t>
  </si>
  <si>
    <t>прочие источники</t>
  </si>
  <si>
    <t xml:space="preserve"> -</t>
  </si>
  <si>
    <t xml:space="preserve">Ремонт подъездов </t>
  </si>
  <si>
    <t>шт.</t>
  </si>
  <si>
    <t>м/п.</t>
  </si>
  <si>
    <t>м/п</t>
  </si>
  <si>
    <t xml:space="preserve">Ремонт отмостки </t>
  </si>
  <si>
    <t>Замена в/д сетей водоснабжения</t>
  </si>
  <si>
    <t>Замена в/д сетей  водоотведения</t>
  </si>
  <si>
    <t>Замена  в/д сетей теплоснабжения</t>
  </si>
  <si>
    <t>Мероприятия по реформированию и децентрализации теплообеспечения жилого фонда - оборудование систем индивидуального (поквартирного) отопления квартир льготной категории граждан</t>
  </si>
  <si>
    <t xml:space="preserve">Капитальный ремонт отмостки вдоль жилых домов </t>
  </si>
  <si>
    <t>Обследование, оценка технического состояния стеновых блоков жилых домов и изготовление проектно-сметнойдокументации.</t>
  </si>
  <si>
    <t>Обследование, оценка технического состояния межэтажных перекрытий жилых домов и изготовление проектно-сметнойдокументации.</t>
  </si>
  <si>
    <t>Капитальный ремонт плит  перекрытия жилых домов</t>
  </si>
  <si>
    <t>Капитальный ремонт внутридомовых инженерных сетей жилых домов</t>
  </si>
  <si>
    <t>Ремонт перекрытий</t>
  </si>
  <si>
    <t>Ремонт стен и фундаментов</t>
  </si>
  <si>
    <t>Усиление фундаментов</t>
  </si>
  <si>
    <t>Ремонт  фасадов</t>
  </si>
  <si>
    <t>Ремонт балконов</t>
  </si>
  <si>
    <t>Ремонт балконных козырьков</t>
  </si>
  <si>
    <t>Восстановление крылец</t>
  </si>
  <si>
    <t>Замена входных козырьков</t>
  </si>
  <si>
    <t>Замена оконных блоков</t>
  </si>
  <si>
    <t>Восстановление ВРЩ</t>
  </si>
  <si>
    <t>Усиление стен металлическими тяжами</t>
  </si>
  <si>
    <t>Замена в/д сетей электроснабжения</t>
  </si>
  <si>
    <t>Замена металлических ограждений лоджий</t>
  </si>
  <si>
    <t>Усиление подпорных стен</t>
  </si>
  <si>
    <t>Установка узлов учета расхода воды</t>
  </si>
  <si>
    <t>Ремонт квартир для детей сирот</t>
  </si>
  <si>
    <t>Восстановление асфальтобетонного покрытия</t>
  </si>
  <si>
    <t>Устройство детских и спортивных площадок</t>
  </si>
  <si>
    <t>Устройство  площадок под контейнера ТБО</t>
  </si>
  <si>
    <t>Капитальный ремонт зеленых насаждений</t>
  </si>
  <si>
    <t>Диагностика технического состояния</t>
  </si>
  <si>
    <t>Паспортизация жилищного фонда</t>
  </si>
  <si>
    <t>ед.</t>
  </si>
  <si>
    <t xml:space="preserve">                                                                                                                                                                                              </t>
  </si>
  <si>
    <t>Приложение № 5</t>
  </si>
  <si>
    <t>Приложение № 5.2.</t>
  </si>
  <si>
    <t>удаление аварийных деревьев на территории г. Лисичанска, в т.ч. на придомовых территориях жилищного фонда коммунальной собственности г.Лисичанска, Новодружеска, Приволья</t>
  </si>
  <si>
    <t>Приложение № 5.8</t>
  </si>
  <si>
    <t>Наименование мероприятий</t>
  </si>
  <si>
    <t>1.</t>
  </si>
  <si>
    <t>2.</t>
  </si>
  <si>
    <t>Всего по предприятию</t>
  </si>
  <si>
    <t>Ед.изм.</t>
  </si>
  <si>
    <t>Мероприятия</t>
  </si>
  <si>
    <t>КП "Лисичанское троллейбусное управление"</t>
  </si>
  <si>
    <t>Итого по предприятию</t>
  </si>
  <si>
    <t>Сумма</t>
  </si>
  <si>
    <t>№ п/п</t>
  </si>
  <si>
    <t>Объем финансирования, всего</t>
  </si>
  <si>
    <t>тыс. грн.</t>
  </si>
  <si>
    <t xml:space="preserve">Средства местного бюджета </t>
  </si>
  <si>
    <t>Оплата за потребленную электроэнергию линиями наружного освещения города</t>
  </si>
  <si>
    <t>Оплата за потребленную электроэнергию светофорами</t>
  </si>
  <si>
    <t>Разметка автодорог</t>
  </si>
  <si>
    <t>Содержание и текущий ремонт линий наружного освещения.</t>
  </si>
  <si>
    <t>Содержание и текущий ремонт светофоров</t>
  </si>
  <si>
    <t>Создание лаборатории по ремонту электрооборудования</t>
  </si>
  <si>
    <t>Итого по наружному освещению.</t>
  </si>
  <si>
    <t>Итого по светофорам.</t>
  </si>
  <si>
    <t>Установка дорожных  знаков</t>
  </si>
  <si>
    <t xml:space="preserve">Прочее благоустройство               </t>
  </si>
  <si>
    <t>Специальный фонд</t>
  </si>
  <si>
    <t>Прочие источники</t>
  </si>
  <si>
    <t>Приобретение и установка лавочек и урн в гг.Лисичанске, Новодружеске, Приволье</t>
  </si>
  <si>
    <t>Оплата за газ "Вечный огонь"</t>
  </si>
  <si>
    <t xml:space="preserve">Объем </t>
  </si>
  <si>
    <t xml:space="preserve">Сумма </t>
  </si>
  <si>
    <t xml:space="preserve">№ п/п </t>
  </si>
  <si>
    <t xml:space="preserve">Наменование мероприятия </t>
  </si>
  <si>
    <t xml:space="preserve">Необходимо по нормативу </t>
  </si>
  <si>
    <t xml:space="preserve">Объем финасирования местный бюджет </t>
  </si>
  <si>
    <t>Капитальный ремонт линий наружного освещения.</t>
  </si>
  <si>
    <t>1.1</t>
  </si>
  <si>
    <t>1.2</t>
  </si>
  <si>
    <t>1.3</t>
  </si>
  <si>
    <t>2</t>
  </si>
  <si>
    <t>3</t>
  </si>
  <si>
    <t>4</t>
  </si>
  <si>
    <t>5</t>
  </si>
  <si>
    <t>6</t>
  </si>
  <si>
    <t>7</t>
  </si>
  <si>
    <t>8</t>
  </si>
  <si>
    <t>9</t>
  </si>
  <si>
    <t>10</t>
  </si>
  <si>
    <t>Объем тыс. м2</t>
  </si>
  <si>
    <t>Объем тыс.м2</t>
  </si>
  <si>
    <t xml:space="preserve">Капитальный ремонт автомобильных дорог  </t>
  </si>
  <si>
    <t xml:space="preserve">в том числе </t>
  </si>
  <si>
    <t xml:space="preserve">Объем финасирования  </t>
  </si>
  <si>
    <t xml:space="preserve">средства местного бюджета </t>
  </si>
  <si>
    <t xml:space="preserve">средства местного бюджета спец.фонд </t>
  </si>
  <si>
    <t xml:space="preserve">Текущий ремонт автомобильных дорог           </t>
  </si>
  <si>
    <t xml:space="preserve">Содержание тротуаров </t>
  </si>
  <si>
    <t>2.1</t>
  </si>
  <si>
    <t>3.1</t>
  </si>
  <si>
    <t>5.1</t>
  </si>
  <si>
    <t>11</t>
  </si>
  <si>
    <r>
      <t>К</t>
    </r>
    <r>
      <rPr>
        <b/>
        <sz val="9"/>
        <rFont val="Times New Roman"/>
        <family val="1"/>
      </rPr>
      <t xml:space="preserve">апитальный ремонт тротуаров                                </t>
    </r>
  </si>
  <si>
    <r>
      <t xml:space="preserve">Текущий ремонт тротуаров : </t>
    </r>
    <r>
      <rPr>
        <sz val="9"/>
        <rFont val="Times New Roman"/>
        <family val="1"/>
      </rPr>
      <t xml:space="preserve">                                                                                                                                                                                                                                                                                                </t>
    </r>
  </si>
  <si>
    <t xml:space="preserve">КП "Лисичанскгорсвет" </t>
  </si>
  <si>
    <t xml:space="preserve">1144 свет                           25кмСИП                  620 опор </t>
  </si>
  <si>
    <t xml:space="preserve">                                Приложение №5.3.</t>
  </si>
  <si>
    <t xml:space="preserve">                        тыс. грн. </t>
  </si>
  <si>
    <t>Приложение № 5.5</t>
  </si>
  <si>
    <t xml:space="preserve">Приобретение троллейбусов </t>
  </si>
  <si>
    <t xml:space="preserve"> - </t>
  </si>
  <si>
    <t xml:space="preserve">средства государственного бюджета </t>
  </si>
  <si>
    <t xml:space="preserve">средства предприятия </t>
  </si>
  <si>
    <t xml:space="preserve">Текущий ремонт троллейбусов </t>
  </si>
  <si>
    <t xml:space="preserve">необходимо средств по нормативу </t>
  </si>
  <si>
    <t>в том чмсле за счет средств:</t>
  </si>
  <si>
    <t xml:space="preserve">предприятие </t>
  </si>
  <si>
    <t xml:space="preserve">государственного бюджета </t>
  </si>
  <si>
    <t xml:space="preserve">предусмотренных на природоохранные мероприятия </t>
  </si>
  <si>
    <t xml:space="preserve">Объем финансирования  Всего </t>
  </si>
  <si>
    <t xml:space="preserve">План </t>
  </si>
  <si>
    <t xml:space="preserve">Факт </t>
  </si>
  <si>
    <t xml:space="preserve">сумма </t>
  </si>
  <si>
    <t xml:space="preserve">КП "Лисичанский Дорремстрой" </t>
  </si>
  <si>
    <t>ЛКАТП 032806</t>
  </si>
  <si>
    <t xml:space="preserve">КП "Лисичанское троллейбусное управление" </t>
  </si>
  <si>
    <t>КП "Лисичанская ритальная служба"</t>
  </si>
  <si>
    <t xml:space="preserve">Жилищно-експлуатационные предприятия </t>
  </si>
  <si>
    <t xml:space="preserve">Прочее благоустройство </t>
  </si>
  <si>
    <t>ИТОГО</t>
  </si>
  <si>
    <t xml:space="preserve">ПРЕДПРИЯТИЯ </t>
  </si>
  <si>
    <t xml:space="preserve">объем финансирования                  всего </t>
  </si>
  <si>
    <t xml:space="preserve">В том числе </t>
  </si>
  <si>
    <t>Всего</t>
  </si>
  <si>
    <t>в т.ч. средства местного бюджета</t>
  </si>
  <si>
    <t>Содержание и благоустройство действующих кладбищ города</t>
  </si>
  <si>
    <t>1.1.</t>
  </si>
  <si>
    <t>содержание сторожей кладбищ</t>
  </si>
  <si>
    <t>1.2.</t>
  </si>
  <si>
    <t>содержание бригады по уборке кладбищ</t>
  </si>
  <si>
    <t>1.3.</t>
  </si>
  <si>
    <t>1.4.</t>
  </si>
  <si>
    <t>1.5.</t>
  </si>
  <si>
    <t>благоустройство кладбища "Зеленая роща", в том числе</t>
  </si>
  <si>
    <t>текущий ремонт ритуальной площадки</t>
  </si>
  <si>
    <t>текущий ремонт асфальтовых дорожек</t>
  </si>
  <si>
    <t>1.6.</t>
  </si>
  <si>
    <t>благоустройство кладбища "Осьмушная балка", в том числе</t>
  </si>
  <si>
    <t>удаление засохших деревьев</t>
  </si>
  <si>
    <t>1.7.</t>
  </si>
  <si>
    <t>благоустройство кладбища "Новое", в том числе</t>
  </si>
  <si>
    <t>текущий ремонт сторожки</t>
  </si>
  <si>
    <t>Всего на содержание и благоустройство действующих кладбищ</t>
  </si>
  <si>
    <t>Благоустройство недействующих кладбищ города</t>
  </si>
  <si>
    <t>2.1.</t>
  </si>
  <si>
    <t>благоустройство кладбища "Переезднянское", в том числе</t>
  </si>
  <si>
    <t>ликвидация несанкционированной свалки мусора</t>
  </si>
  <si>
    <t>удаление поросли на территории кладбища</t>
  </si>
  <si>
    <t>удаление упавших и сухостойных деревьев</t>
  </si>
  <si>
    <t>покос травы</t>
  </si>
  <si>
    <t>Всего на содержание и благоустройство недействующих кладбищ</t>
  </si>
  <si>
    <t>Захоронение безродных граждан и доставка трупов в морг</t>
  </si>
  <si>
    <t>Необходимо по нормативу</t>
  </si>
  <si>
    <t>Объем</t>
  </si>
  <si>
    <t xml:space="preserve">Всего                  </t>
  </si>
  <si>
    <t>в т.ч. ср-ва,  на прир. охр. меропр.</t>
  </si>
  <si>
    <t>Обновление контейнерного хозяйства</t>
  </si>
  <si>
    <t>Обновление парка мусоровозов</t>
  </si>
  <si>
    <t>1 шт.</t>
  </si>
  <si>
    <t>Ремонт общественных туалетов</t>
  </si>
  <si>
    <t>Содержание в чистоте общественных туалетов</t>
  </si>
  <si>
    <t>Ликвидация несанкционированных свалок</t>
  </si>
  <si>
    <t>уход за газонами</t>
  </si>
  <si>
    <t>уход за цветниками</t>
  </si>
  <si>
    <t>инвентаризация объектов зеленого хозяйства</t>
  </si>
  <si>
    <t>Итого на содержание</t>
  </si>
  <si>
    <t>ремонт и покраска парковых скамеек</t>
  </si>
  <si>
    <t>Итого на текущий ремонт</t>
  </si>
  <si>
    <t>Капитальный ремонт</t>
  </si>
  <si>
    <t>Итого на капитальный ремонт</t>
  </si>
  <si>
    <t xml:space="preserve">ул. Северодонецкая, Свердлова,  Комсомольская,   Малиновского, пр.Ленина,  Первомайская,  Гарибальди, П.Морозова, Вокзальная, Ордженикидзе, К.Маркса, Калинина, Строителей, Октябрьская, Красная, Лагоды, Резинщиков, Г.Потапенко, Ворошилова, Чекистов, 9-гоМая, Кольцевая,       </t>
  </si>
  <si>
    <t>ул.Свердлова, пр.Ленина, ул.Гайдара, ул.Дибровка, ул.Северодонецкая, ул.Малиновского, ул.П.Морозова,ул.Первомайская, ул.Вокзальная, ул.Комсомольская, ул.Орджоникидзе, ул.КироваГора, ул.Чубаря, ул.Свободы, ул.К.Маркса, ул.Калинина, ул.Строителей, ул.Октябрьская, ул.Красная,, ул.Лагоды,ул.Полевая, ул.Л.Шевцовой ,ул.Резинщиков, ул.Пирогова,ул.Никититна, ул.Константиновская, ул.Г.Потапенко, ул.Агафонова, ул.О.Дундича, ул.Гарибальди ,ул.9 Мая ,ул.Седова, ул.Автомобилистов,ул Буденного,ул. Гоголя, ул.Кольцевая   ул.  Земнухова ,ул.Крондштадская, ул.Ворошилова ул.Водгоградская, ул.Чекистов, ул.Милицейская ул.Энергетиков, ул.Глинки,  ул.Ушакова ул.Победы ул. Ленина, ул.Мира ул. Пролетарская, ул.Ломоносова, ул.Крупская, ул. Сосюры</t>
  </si>
  <si>
    <t>Содержание улично-дорожной сети ( содержание, уборка, паспортизация)</t>
  </si>
  <si>
    <t>Капитальный ремонт ливневых стоков</t>
  </si>
  <si>
    <t>Проведение технической экспертизы мостов и путепроводов.</t>
  </si>
  <si>
    <t>12</t>
  </si>
  <si>
    <t>Приобретение грузопассажирского автомобиля для аварийной службы</t>
  </si>
  <si>
    <t>Диспетчеризация лифтов.</t>
  </si>
  <si>
    <t>Содержание зеленых насаждений</t>
  </si>
  <si>
    <t>Текущий ремонт зеленых насаждений</t>
  </si>
  <si>
    <t xml:space="preserve">Ремонт ограждения по периметру </t>
  </si>
  <si>
    <t>валка сухостоя</t>
  </si>
  <si>
    <t>покраска металлических ворот</t>
  </si>
  <si>
    <t xml:space="preserve">ЛКСП "Лисичанскводоканал" </t>
  </si>
  <si>
    <t>КП "Лисичансктеплосеть"</t>
  </si>
  <si>
    <t>ЛКСП "Лисичанскводоканал"</t>
  </si>
  <si>
    <t>Приложение № 5.6</t>
  </si>
  <si>
    <t>Приложение № 5.7</t>
  </si>
  <si>
    <t xml:space="preserve">ул. Буденного, Свердлова, К.Маркса, пр.Ленина, Первомайская, Гора Кирова, Ордженикидзе, Октябрьская, 9-го Мая, Малиновского, Машиностроителей, Вокзальная, Комсомольская, Постышева, Шаумяна, Кольцевая, пр.65лет Победы, Свободы, Гоголя. </t>
  </si>
  <si>
    <t>ул. Свердлова ,  пр.Ленина, Октябрьская, Ордженикидзе.</t>
  </si>
  <si>
    <t>Паспортизация и инвентаризация  ливневых стоков</t>
  </si>
  <si>
    <t>Замена светильников на ЖКУ - 150 и ЖКУ - 250(высокоинтенсивные и энергосберигающие).</t>
  </si>
  <si>
    <t>Разработка схемы санитарной очистки г.Лисичанска</t>
  </si>
  <si>
    <t>Работы по регулированию численности бездомных животных.</t>
  </si>
  <si>
    <t xml:space="preserve">посадка отдельных лиственных, хвойных деревьев </t>
  </si>
  <si>
    <t xml:space="preserve"> капитальный ремонт контактной сети </t>
  </si>
  <si>
    <t>13</t>
  </si>
  <si>
    <t xml:space="preserve">местного бюджета - спецфонд  </t>
  </si>
  <si>
    <t>местного бюджета (общий фонд)</t>
  </si>
  <si>
    <t>тыс.грн.</t>
  </si>
  <si>
    <t xml:space="preserve"> Приложение № 5.1 </t>
  </si>
  <si>
    <t>5.1.</t>
  </si>
  <si>
    <t>5.2.</t>
  </si>
  <si>
    <t>5.3.</t>
  </si>
  <si>
    <t>№    Приложения</t>
  </si>
  <si>
    <t>5.4.</t>
  </si>
  <si>
    <t>5.5.</t>
  </si>
  <si>
    <t>5.6.</t>
  </si>
  <si>
    <t>5.7.</t>
  </si>
  <si>
    <t>5.8.</t>
  </si>
  <si>
    <t>5.9.</t>
  </si>
  <si>
    <t>Приложение №5.9</t>
  </si>
  <si>
    <t>м</t>
  </si>
  <si>
    <t>Восстановление машин-ных отделений лифтов</t>
  </si>
  <si>
    <t xml:space="preserve">Ремонт жилого дома № 48
по ул.Куйбышева в г.Новодружеске
</t>
  </si>
  <si>
    <t>Замена почтовых ящиков по жилищному фонду</t>
  </si>
  <si>
    <r>
      <t>м</t>
    </r>
    <r>
      <rPr>
        <vertAlign val="superscript"/>
        <sz val="12"/>
        <rFont val="Times New Roman"/>
        <family val="1"/>
      </rPr>
      <t>2</t>
    </r>
  </si>
  <si>
    <r>
      <t xml:space="preserve">Источники финансирования, </t>
    </r>
    <r>
      <rPr>
        <sz val="12"/>
        <rFont val="Times New Roman"/>
        <family val="1"/>
      </rPr>
      <t>тыс.грн</t>
    </r>
  </si>
  <si>
    <t>Приобретение специализированной техники: пескоразбрасыватель, экскаватор,  автогрейдер, асфальтоукладчик, каток, погрузчик фронтальный одноковшовый, машина для ямочного ремонта, трактор</t>
  </si>
  <si>
    <t>Ожидаемое выполнение программы благоустройства  в  2013 г.</t>
  </si>
  <si>
    <t>2014 год</t>
  </si>
  <si>
    <t>Приобретение  специализированной автотранспортной техники (автовышка, трактор)</t>
  </si>
  <si>
    <t xml:space="preserve">Проведение экспертного обследования 68  лифтов со сроком службы 25 лет  </t>
  </si>
  <si>
    <t xml:space="preserve">Проведение (периодического) технического освидетельствования 54 лифтов </t>
  </si>
  <si>
    <t>Ожидаемое выполнение программы за 2013 г.</t>
  </si>
  <si>
    <t xml:space="preserve">Объем финансирования в 2014г. </t>
  </si>
  <si>
    <t>Приобретение:  бензопил,  газонокосилок, мотокос, мотоблоков, кустореза</t>
  </si>
  <si>
    <t>восстановление газонов</t>
  </si>
  <si>
    <t>Приобретение контейнеров для крупногабаритных, строительных и бытовых отходов,</t>
  </si>
  <si>
    <t>15 шт.</t>
  </si>
  <si>
    <t xml:space="preserve">2014 год </t>
  </si>
  <si>
    <t>Ожидаемое выполнение программы благоустройства и экономического развития ЖКХ в 2013 г.</t>
  </si>
  <si>
    <t>Капитальный ремонт подвижного состава 2ед.</t>
  </si>
  <si>
    <t>Капитальный ремонт тяговых подстанций</t>
  </si>
  <si>
    <t>Установка узлов учета  электроэнергии</t>
  </si>
  <si>
    <t>Разбор аварийных   домостроений</t>
  </si>
  <si>
    <t>Инвентаризация зеленых насаждений</t>
  </si>
  <si>
    <t>м2</t>
  </si>
  <si>
    <t>Ожидаемое выполнение программы  в  2013 г.</t>
  </si>
  <si>
    <t>Ожидаемое выполнение программы за 2013г.</t>
  </si>
  <si>
    <t>Мероприятия по ремонту и благоустройству жилищного фонда коммунальной собственности Лисичанского городского совета на 2014 год.</t>
  </si>
  <si>
    <t>Финансовая поддержка для лиц направленных на выполнение общественных и прочих работ временного характера</t>
  </si>
  <si>
    <t>Омоложение и удаление старых деревьев на объектах благоустройства г.Лисичанска. Омоложение и удаление старых деревьев на придомовых территориях жилищного фонда коммунальной собственности городов Лисичанск. Новодружеск. Приволье.</t>
  </si>
  <si>
    <t>17,2п.м</t>
  </si>
  <si>
    <t>Разработка проектов землеустройства по объектам благоустройства зеленого хозяйства</t>
  </si>
  <si>
    <t>Ожидаемое выполнение программы благоустройства и экономического развития в 2013 г.</t>
  </si>
  <si>
    <t>5.10.</t>
  </si>
  <si>
    <t>КП ЛГС "Электроавтотранс"</t>
  </si>
  <si>
    <t>Капитальный ремонт ВНС "Белогоровская"</t>
  </si>
  <si>
    <t xml:space="preserve">Приобретение насосов </t>
  </si>
  <si>
    <t>Приобретение бензопил</t>
  </si>
  <si>
    <t xml:space="preserve">приобретение хлоратора </t>
  </si>
  <si>
    <t>капитальный ремонт системы отопления корпусов №№1,2 по ул.Мичурина,22 г.Лисичанска.</t>
  </si>
  <si>
    <t>Капстроительство модульной котельной для теплоснабжения д / с "Калинушка" и ДШИ №3 по адресу г. Приволье, вул.Полева, 15</t>
  </si>
  <si>
    <t>приобретение бензопил</t>
  </si>
  <si>
    <t>Капитальній ремонт автодвигателя ГАЗ</t>
  </si>
  <si>
    <t>Капитальный ремонт опор контактной сети</t>
  </si>
  <si>
    <t>капитальній ремонт БОК</t>
  </si>
  <si>
    <t>1</t>
  </si>
  <si>
    <t>приобретение металлокрнструкции навесного оборудования мусоровоза КО-435М (КАТП 032806)</t>
  </si>
  <si>
    <t xml:space="preserve">КП "Лисичанская ритуальная служба"               </t>
  </si>
  <si>
    <t>в т.ч. ср-ва предприятия</t>
  </si>
  <si>
    <t>Капитальный ремонт светофоров</t>
  </si>
  <si>
    <t>средства местного бюджета ОФ</t>
  </si>
  <si>
    <t xml:space="preserve">подвеска провода СИП по  улицам города </t>
  </si>
  <si>
    <t>Приложение №5.3.</t>
  </si>
  <si>
    <t>в т.ч. ср-ва местного бюджета ОФ</t>
  </si>
  <si>
    <t>в т.ч. ср-ва местного бюджета спец.фонд</t>
  </si>
  <si>
    <t>Капитальный ремонт лифтов</t>
  </si>
  <si>
    <t>Обследование технического состояния конструктивных элементов жилых домов</t>
  </si>
  <si>
    <t>Капитальный ремонт стеновых блоков</t>
  </si>
  <si>
    <t>капитальный ремонт мягкой кровли</t>
  </si>
  <si>
    <t>капитальный ремонт шиферной кровли</t>
  </si>
  <si>
    <t>средства местного бюджета спец.фонд</t>
  </si>
  <si>
    <t>проверка норм водоснабжения</t>
  </si>
  <si>
    <t>Объем финансирования  коммунальных  предприятий по обеспечению  для реализации задач Программы благоустройства и экономического развития  г. Лисичанска в  2014 году</t>
  </si>
  <si>
    <t>Приложение № 5,10</t>
  </si>
  <si>
    <r>
      <t xml:space="preserve">      </t>
    </r>
    <r>
      <rPr>
        <b/>
        <sz val="18"/>
        <rFont val="Times New Roman"/>
        <family val="1"/>
      </rPr>
      <t xml:space="preserve"> ЛКАТП № 032806                                         </t>
    </r>
    <r>
      <rPr>
        <b/>
        <sz val="12"/>
        <rFont val="Times New Roman"/>
        <family val="1"/>
      </rPr>
      <t xml:space="preserve"> </t>
    </r>
    <r>
      <rPr>
        <i/>
        <sz val="10"/>
        <rFont val="Times New Roman"/>
        <family val="1"/>
      </rPr>
      <t>Приложение № 5.4.</t>
    </r>
  </si>
  <si>
    <t xml:space="preserve">                            Приложение  № 1                                                         к решению городского совета                                                                   от 27.11.2014 г.  №75/1215</t>
  </si>
  <si>
    <t xml:space="preserve">                     Приложение  № 1                                                         к решению городского совета                                                                   от 27.11.2014 г.  №75/1215</t>
  </si>
  <si>
    <t xml:space="preserve">                    Приложение  № 1                                                         к решению городского совета                                                                   от 27.11.2014 г.  №75/1215</t>
  </si>
  <si>
    <t xml:space="preserve">Заместитель городского головы </t>
  </si>
  <si>
    <t>О.Н.Голуб</t>
  </si>
  <si>
    <t xml:space="preserve">Секретарь городского совета </t>
  </si>
  <si>
    <t>М.Л.Власов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</si>
</sst>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quot;р.&quot;"/>
    <numFmt numFmtId="178" formatCode="0.000"/>
    <numFmt numFmtId="179" formatCode="_-* #,##0_р_._-;\-* #,##0_р_._-;_-* &quot;-&quot;??_р_._-;_-@_-"/>
    <numFmt numFmtId="180" formatCode="_-* #,##0.0_р_._-;\-* #,##0.0_р_._-;_-* &quot;-&quot;??_р_._-;_-@_-"/>
    <numFmt numFmtId="181" formatCode="#,##0.0"/>
  </numFmts>
  <fonts count="52">
    <font>
      <sz val="10"/>
      <name val="Times New Roman"/>
      <family val="0"/>
    </font>
    <font>
      <b/>
      <sz val="10"/>
      <name val="Times New Roman"/>
      <family val="1"/>
    </font>
    <font>
      <sz val="8"/>
      <name val="Times New Roman"/>
      <family val="1"/>
    </font>
    <font>
      <sz val="12"/>
      <name val="Times New Roman"/>
      <family val="1"/>
    </font>
    <font>
      <b/>
      <i/>
      <sz val="12"/>
      <name val="Times New Roman"/>
      <family val="1"/>
    </font>
    <font>
      <i/>
      <sz val="12"/>
      <name val="Times New Roman"/>
      <family val="1"/>
    </font>
    <font>
      <b/>
      <sz val="12"/>
      <name val="Times New Roman"/>
      <family val="1"/>
    </font>
    <font>
      <b/>
      <sz val="11"/>
      <name val="Times New Roman"/>
      <family val="1"/>
    </font>
    <font>
      <i/>
      <sz val="10"/>
      <name val="Times New Roman"/>
      <family val="1"/>
    </font>
    <font>
      <b/>
      <i/>
      <sz val="10"/>
      <name val="Times New Roman"/>
      <family val="1"/>
    </font>
    <font>
      <sz val="9"/>
      <name val="Times New Roman"/>
      <family val="1"/>
    </font>
    <font>
      <b/>
      <sz val="9"/>
      <name val="Times New Roman"/>
      <family val="1"/>
    </font>
    <font>
      <i/>
      <sz val="9"/>
      <name val="Times New Roman"/>
      <family val="1"/>
    </font>
    <font>
      <b/>
      <sz val="14"/>
      <name val="Times New Roman"/>
      <family val="1"/>
    </font>
    <font>
      <b/>
      <sz val="16"/>
      <name val="Times New Roman"/>
      <family val="1"/>
    </font>
    <font>
      <sz val="11"/>
      <name val="Times New Roman"/>
      <family val="1"/>
    </font>
    <font>
      <b/>
      <sz val="12"/>
      <name val="Arial"/>
      <family val="2"/>
    </font>
    <font>
      <sz val="7"/>
      <name val="Times New Roman"/>
      <family val="1"/>
    </font>
    <font>
      <b/>
      <sz val="11"/>
      <name val="Arial"/>
      <family val="2"/>
    </font>
    <font>
      <u val="single"/>
      <sz val="10"/>
      <color indexed="12"/>
      <name val="Times New Roman"/>
      <family val="1"/>
    </font>
    <font>
      <u val="single"/>
      <sz val="10"/>
      <color indexed="36"/>
      <name val="Times New Roman"/>
      <family val="1"/>
    </font>
    <font>
      <sz val="14"/>
      <name val="Times New Roman"/>
      <family val="1"/>
    </font>
    <font>
      <sz val="14"/>
      <name val="Arial Cyr"/>
      <family val="0"/>
    </font>
    <font>
      <b/>
      <sz val="14"/>
      <name val="Arial Cyr"/>
      <family val="0"/>
    </font>
    <font>
      <i/>
      <sz val="9"/>
      <name val="Arial Cyr"/>
      <family val="0"/>
    </font>
    <font>
      <b/>
      <sz val="12"/>
      <name val="Arial Cyr"/>
      <family val="0"/>
    </font>
    <font>
      <sz val="16"/>
      <name val="Times New Roman"/>
      <family val="1"/>
    </font>
    <font>
      <b/>
      <sz val="14"/>
      <name val="Arial"/>
      <family val="2"/>
    </font>
    <font>
      <b/>
      <sz val="7"/>
      <name val="Times New Roman"/>
      <family val="1"/>
    </font>
    <font>
      <i/>
      <sz val="12"/>
      <name val="Arial"/>
      <family val="2"/>
    </font>
    <font>
      <vertAlign val="superscript"/>
      <sz val="12"/>
      <name val="Times New Roman"/>
      <family val="1"/>
    </font>
    <font>
      <sz val="12"/>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name val="Times New Roman"/>
      <family val="1"/>
    </font>
    <font>
      <b/>
      <sz val="1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color indexed="63"/>
      </left>
      <right style="thin"/>
      <top style="thin"/>
      <bottom style="thin"/>
    </border>
    <border>
      <left style="medium"/>
      <right>
        <color indexed="63"/>
      </right>
      <top style="thin"/>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thin"/>
    </border>
    <border>
      <left>
        <color indexed="63"/>
      </left>
      <right style="medium"/>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20"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cellStyleXfs>
  <cellXfs count="381">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3" fillId="0" borderId="0" xfId="0" applyFont="1" applyAlignment="1">
      <alignment horizontal="center"/>
    </xf>
    <xf numFmtId="0" fontId="0" fillId="0" borderId="10" xfId="0" applyBorder="1" applyAlignment="1">
      <alignment/>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8" fillId="0" borderId="0" xfId="0" applyFont="1" applyAlignment="1">
      <alignment/>
    </xf>
    <xf numFmtId="0" fontId="0" fillId="0" borderId="0" xfId="0" applyBorder="1" applyAlignment="1">
      <alignment/>
    </xf>
    <xf numFmtId="49" fontId="0" fillId="0" borderId="11" xfId="0" applyNumberFormat="1" applyBorder="1" applyAlignment="1">
      <alignment horizontal="center" vertical="center"/>
    </xf>
    <xf numFmtId="0" fontId="0" fillId="0" borderId="12" xfId="0" applyBorder="1" applyAlignment="1">
      <alignment horizontal="center"/>
    </xf>
    <xf numFmtId="49" fontId="0" fillId="0" borderId="13" xfId="0" applyNumberFormat="1" applyBorder="1" applyAlignment="1">
      <alignment horizontal="center" vertical="center"/>
    </xf>
    <xf numFmtId="0" fontId="1" fillId="0" borderId="10" xfId="0" applyFont="1" applyBorder="1" applyAlignment="1">
      <alignment vertical="center" wrapText="1"/>
    </xf>
    <xf numFmtId="172" fontId="1" fillId="0" borderId="10" xfId="0" applyNumberFormat="1" applyFont="1" applyBorder="1" applyAlignment="1">
      <alignment horizontal="center" vertical="center" wrapText="1"/>
    </xf>
    <xf numFmtId="0" fontId="0" fillId="0" borderId="10" xfId="0" applyFont="1" applyBorder="1" applyAlignment="1">
      <alignment vertical="center" wrapText="1"/>
    </xf>
    <xf numFmtId="172" fontId="0" fillId="0" borderId="10" xfId="0" applyNumberFormat="1" applyFont="1" applyBorder="1" applyAlignment="1">
      <alignment horizontal="center" vertical="center" wrapText="1"/>
    </xf>
    <xf numFmtId="0" fontId="16" fillId="0" borderId="14"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0" fillId="0" borderId="0" xfId="0" applyFont="1" applyBorder="1" applyAlignment="1">
      <alignmen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72" fontId="1" fillId="0" borderId="10" xfId="0" applyNumberFormat="1" applyFont="1" applyFill="1" applyBorder="1" applyAlignment="1">
      <alignment horizontal="center" vertical="center" wrapText="1"/>
    </xf>
    <xf numFmtId="0" fontId="0" fillId="24" borderId="0" xfId="0" applyFill="1" applyAlignment="1">
      <alignment/>
    </xf>
    <xf numFmtId="0" fontId="0" fillId="0" borderId="0" xfId="0" applyFont="1" applyAlignment="1">
      <alignment/>
    </xf>
    <xf numFmtId="49" fontId="0" fillId="0" borderId="15" xfId="0" applyNumberFormat="1" applyFont="1" applyBorder="1" applyAlignment="1">
      <alignment horizontal="center" vertical="center"/>
    </xf>
    <xf numFmtId="0" fontId="1" fillId="0" borderId="16" xfId="0" applyFont="1" applyBorder="1" applyAlignment="1">
      <alignment/>
    </xf>
    <xf numFmtId="0" fontId="15" fillId="0" borderId="10"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5" fillId="0" borderId="0" xfId="0" applyFont="1" applyAlignment="1">
      <alignment horizontal="right"/>
    </xf>
    <xf numFmtId="0" fontId="21" fillId="0" borderId="0" xfId="0" applyFont="1" applyAlignment="1">
      <alignment/>
    </xf>
    <xf numFmtId="0" fontId="22" fillId="0" borderId="0" xfId="0" applyFont="1" applyAlignment="1">
      <alignment/>
    </xf>
    <xf numFmtId="43" fontId="22" fillId="0" borderId="0" xfId="60" applyFont="1" applyAlignment="1">
      <alignment horizontal="center"/>
    </xf>
    <xf numFmtId="0" fontId="23" fillId="0" borderId="0" xfId="0" applyFont="1" applyAlignment="1">
      <alignment horizont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172" fontId="3" fillId="0" borderId="10" xfId="0" applyNumberFormat="1" applyFont="1" applyBorder="1" applyAlignment="1">
      <alignment horizontal="center" vertical="center"/>
    </xf>
    <xf numFmtId="0" fontId="3" fillId="0" borderId="0" xfId="0" applyFont="1" applyAlignment="1">
      <alignment/>
    </xf>
    <xf numFmtId="0" fontId="3" fillId="0" borderId="0" xfId="0" applyFont="1" applyAlignment="1">
      <alignment horizontal="right"/>
    </xf>
    <xf numFmtId="172" fontId="3" fillId="0" borderId="19" xfId="0" applyNumberFormat="1" applyFont="1" applyBorder="1" applyAlignment="1">
      <alignment horizontal="center" vertical="center"/>
    </xf>
    <xf numFmtId="0" fontId="3" fillId="0" borderId="13" xfId="0" applyFont="1" applyBorder="1" applyAlignment="1">
      <alignment horizontal="center" vertical="center"/>
    </xf>
    <xf numFmtId="172" fontId="3" fillId="0" borderId="13" xfId="0" applyNumberFormat="1" applyFont="1" applyBorder="1" applyAlignment="1">
      <alignment horizontal="center" vertical="center"/>
    </xf>
    <xf numFmtId="172" fontId="3" fillId="0" borderId="20" xfId="0" applyNumberFormat="1"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4" fillId="0" borderId="0" xfId="0" applyFont="1" applyAlignment="1">
      <alignment horizontal="center"/>
    </xf>
    <xf numFmtId="0" fontId="10" fillId="0" borderId="10" xfId="0" applyFont="1" applyBorder="1" applyAlignment="1">
      <alignment horizontal="center" vertical="center" wrapText="1"/>
    </xf>
    <xf numFmtId="0" fontId="10" fillId="0" borderId="10" xfId="0" applyFont="1" applyBorder="1" applyAlignment="1">
      <alignment horizontal="center"/>
    </xf>
    <xf numFmtId="0" fontId="10" fillId="0" borderId="10" xfId="0" applyFont="1" applyBorder="1" applyAlignment="1">
      <alignment horizontal="center" vertical="center"/>
    </xf>
    <xf numFmtId="0" fontId="10" fillId="0" borderId="10" xfId="0" applyFont="1" applyBorder="1" applyAlignment="1">
      <alignment horizontal="center" vertical="center" textRotation="90" wrapText="1"/>
    </xf>
    <xf numFmtId="0" fontId="10" fillId="0" borderId="10" xfId="0" applyFont="1" applyBorder="1" applyAlignment="1">
      <alignment horizontal="center" vertical="center" textRotation="90"/>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0" fillId="0" borderId="10" xfId="0" applyFont="1" applyBorder="1" applyAlignment="1">
      <alignment/>
    </xf>
    <xf numFmtId="0" fontId="11" fillId="0" borderId="10" xfId="0" applyFont="1" applyBorder="1" applyAlignment="1">
      <alignment horizontal="left" vertical="center" wrapText="1"/>
    </xf>
    <xf numFmtId="172" fontId="10"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xf>
    <xf numFmtId="49" fontId="10" fillId="0" borderId="10" xfId="0" applyNumberFormat="1" applyFont="1" applyBorder="1" applyAlignment="1">
      <alignment/>
    </xf>
    <xf numFmtId="0" fontId="12"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NumberFormat="1" applyFont="1" applyBorder="1" applyAlignment="1">
      <alignment horizontal="left" vertical="center" wrapText="1"/>
    </xf>
    <xf numFmtId="49" fontId="10" fillId="0" borderId="10" xfId="0" applyNumberFormat="1" applyFont="1" applyBorder="1" applyAlignment="1">
      <alignment vertical="top"/>
    </xf>
    <xf numFmtId="0" fontId="12" fillId="0" borderId="10" xfId="0" applyNumberFormat="1" applyFont="1" applyBorder="1" applyAlignment="1">
      <alignment horizontal="left" wrapText="1"/>
    </xf>
    <xf numFmtId="0" fontId="12" fillId="0" borderId="10" xfId="0" applyFont="1" applyBorder="1" applyAlignment="1">
      <alignment horizontal="center" vertical="center" wrapText="1"/>
    </xf>
    <xf numFmtId="172" fontId="11" fillId="0" borderId="10" xfId="0" applyNumberFormat="1" applyFont="1" applyBorder="1" applyAlignment="1">
      <alignment horizontal="center" vertical="center" wrapText="1"/>
    </xf>
    <xf numFmtId="0" fontId="11" fillId="0" borderId="10" xfId="0" applyFont="1" applyBorder="1" applyAlignment="1">
      <alignment horizontal="left" vertical="distributed" wrapText="1"/>
    </xf>
    <xf numFmtId="0" fontId="11" fillId="0" borderId="10" xfId="0" applyFont="1" applyBorder="1" applyAlignment="1">
      <alignment horizontal="center" vertical="distributed" wrapText="1"/>
    </xf>
    <xf numFmtId="0" fontId="4" fillId="0" borderId="21" xfId="0" applyFont="1" applyBorder="1" applyAlignment="1">
      <alignment vertical="center" wrapText="1"/>
    </xf>
    <xf numFmtId="16" fontId="1" fillId="0" borderId="10" xfId="0" applyNumberFormat="1" applyFont="1" applyBorder="1" applyAlignment="1">
      <alignment vertical="center" wrapText="1"/>
    </xf>
    <xf numFmtId="0" fontId="6" fillId="0" borderId="22"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22" xfId="0" applyFont="1" applyBorder="1" applyAlignment="1">
      <alignment vertical="center" wrapText="1"/>
    </xf>
    <xf numFmtId="0" fontId="0" fillId="0" borderId="22" xfId="0" applyFont="1" applyBorder="1" applyAlignment="1">
      <alignment vertical="center" wrapText="1"/>
    </xf>
    <xf numFmtId="0" fontId="16" fillId="0" borderId="23" xfId="0" applyFont="1" applyBorder="1" applyAlignment="1">
      <alignment vertical="center" wrapText="1"/>
    </xf>
    <xf numFmtId="0" fontId="0" fillId="0" borderId="24" xfId="0" applyFont="1" applyBorder="1" applyAlignment="1">
      <alignment horizontal="center"/>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 fillId="24" borderId="10" xfId="0" applyFont="1" applyFill="1" applyBorder="1" applyAlignment="1">
      <alignment horizontal="center" vertical="center"/>
    </xf>
    <xf numFmtId="172" fontId="1" fillId="24" borderId="10"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xf>
    <xf numFmtId="49" fontId="0" fillId="24" borderId="10" xfId="0" applyNumberFormat="1" applyFill="1"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xf>
    <xf numFmtId="172" fontId="1"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172" fontId="9" fillId="24" borderId="10" xfId="0" applyNumberFormat="1" applyFont="1" applyFill="1" applyBorder="1" applyAlignment="1">
      <alignment horizontal="center" vertical="center"/>
    </xf>
    <xf numFmtId="172" fontId="0" fillId="0" borderId="10" xfId="0" applyNumberFormat="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Border="1" applyAlignment="1">
      <alignment horizontal="right" vertical="center" wrapText="1"/>
    </xf>
    <xf numFmtId="0" fontId="7" fillId="0" borderId="10" xfId="0" applyFont="1" applyBorder="1" applyAlignment="1">
      <alignment vertical="center"/>
    </xf>
    <xf numFmtId="0" fontId="7"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xf>
    <xf numFmtId="172" fontId="3" fillId="0" borderId="10" xfId="0" applyNumberFormat="1" applyFont="1" applyBorder="1" applyAlignment="1">
      <alignment horizontal="center" vertical="center" wrapText="1"/>
    </xf>
    <xf numFmtId="172" fontId="3" fillId="24"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6" fillId="0" borderId="10" xfId="0" applyFont="1" applyBorder="1" applyAlignment="1">
      <alignment vertical="center" wrapText="1"/>
    </xf>
    <xf numFmtId="172" fontId="6"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72" fontId="3" fillId="0" borderId="10" xfId="0" applyNumberFormat="1" applyFont="1" applyBorder="1" applyAlignment="1">
      <alignment horizontal="center" vertical="center" wrapText="1"/>
    </xf>
    <xf numFmtId="172" fontId="6" fillId="0" borderId="10" xfId="0" applyNumberFormat="1" applyFont="1" applyBorder="1" applyAlignment="1">
      <alignment wrapText="1"/>
    </xf>
    <xf numFmtId="172" fontId="6" fillId="0" borderId="10" xfId="0" applyNumberFormat="1" applyFont="1" applyFill="1" applyBorder="1" applyAlignment="1">
      <alignment horizontal="center" wrapText="1"/>
    </xf>
    <xf numFmtId="172" fontId="6" fillId="0" borderId="10" xfId="0" applyNumberFormat="1" applyFont="1" applyBorder="1" applyAlignment="1">
      <alignment horizontal="center"/>
    </xf>
    <xf numFmtId="172" fontId="3" fillId="0" borderId="10" xfId="0" applyNumberFormat="1" applyFont="1" applyBorder="1" applyAlignment="1">
      <alignment wrapText="1"/>
    </xf>
    <xf numFmtId="0" fontId="0" fillId="0" borderId="25" xfId="0" applyFont="1" applyBorder="1" applyAlignment="1">
      <alignment horizontal="center"/>
    </xf>
    <xf numFmtId="0" fontId="3" fillId="0" borderId="18" xfId="0" applyFont="1" applyBorder="1" applyAlignment="1">
      <alignment horizontal="left"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distributed" wrapText="1"/>
    </xf>
    <xf numFmtId="0" fontId="3" fillId="0" borderId="23" xfId="0" applyFont="1" applyBorder="1" applyAlignment="1">
      <alignment horizontal="left" vertical="distributed" wrapText="1"/>
    </xf>
    <xf numFmtId="0" fontId="3" fillId="0" borderId="13" xfId="0" applyFont="1" applyBorder="1" applyAlignment="1">
      <alignment horizontal="center" vertical="distributed" wrapText="1"/>
    </xf>
    <xf numFmtId="0" fontId="3" fillId="0" borderId="20" xfId="0" applyFont="1" applyBorder="1" applyAlignment="1">
      <alignment horizontal="center" vertical="center"/>
    </xf>
    <xf numFmtId="0" fontId="3" fillId="0" borderId="23" xfId="0" applyFont="1" applyBorder="1" applyAlignment="1">
      <alignment horizontal="left" vertical="center" wrapText="1"/>
    </xf>
    <xf numFmtId="0" fontId="3" fillId="0" borderId="26" xfId="0" applyFont="1" applyBorder="1" applyAlignment="1">
      <alignment horizontal="left" vertical="distributed" wrapText="1"/>
    </xf>
    <xf numFmtId="0" fontId="3" fillId="0" borderId="27" xfId="0" applyFont="1" applyBorder="1" applyAlignment="1">
      <alignment horizontal="center" vertical="distributed" wrapText="1"/>
    </xf>
    <xf numFmtId="0" fontId="3" fillId="0" borderId="28" xfId="0" applyFont="1" applyBorder="1" applyAlignment="1">
      <alignment horizontal="center" vertical="center"/>
    </xf>
    <xf numFmtId="0" fontId="3" fillId="0" borderId="27" xfId="0" applyFont="1" applyBorder="1" applyAlignment="1">
      <alignment horizontal="center" vertical="center"/>
    </xf>
    <xf numFmtId="172" fontId="3" fillId="0" borderId="27" xfId="0" applyNumberFormat="1" applyFont="1" applyBorder="1" applyAlignment="1">
      <alignment horizontal="center" vertical="center"/>
    </xf>
    <xf numFmtId="0" fontId="3" fillId="0" borderId="24" xfId="0" applyFont="1" applyBorder="1" applyAlignment="1">
      <alignment horizontal="left" vertical="distributed" wrapText="1"/>
    </xf>
    <xf numFmtId="0" fontId="3" fillId="0" borderId="24" xfId="0" applyFont="1" applyBorder="1" applyAlignment="1">
      <alignment horizontal="center" vertical="distributed" wrapText="1"/>
    </xf>
    <xf numFmtId="172" fontId="3" fillId="0" borderId="24" xfId="0" applyNumberFormat="1" applyFont="1" applyBorder="1" applyAlignment="1">
      <alignment horizontal="center" vertical="distributed" wrapText="1"/>
    </xf>
    <xf numFmtId="172"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left" vertical="distributed" wrapText="1"/>
    </xf>
    <xf numFmtId="0" fontId="6" fillId="0" borderId="16" xfId="0" applyFont="1" applyBorder="1" applyAlignment="1">
      <alignment horizontal="center" vertical="distributed" wrapText="1"/>
    </xf>
    <xf numFmtId="0" fontId="3" fillId="0" borderId="25" xfId="0" applyFont="1" applyBorder="1" applyAlignment="1">
      <alignment horizontal="center" vertical="center"/>
    </xf>
    <xf numFmtId="0" fontId="3" fillId="0" borderId="16" xfId="0" applyFont="1" applyBorder="1" applyAlignment="1">
      <alignment horizontal="center" vertical="center"/>
    </xf>
    <xf numFmtId="172" fontId="3" fillId="0" borderId="16" xfId="0" applyNumberFormat="1" applyFont="1" applyBorder="1" applyAlignment="1">
      <alignment horizontal="center" vertical="center"/>
    </xf>
    <xf numFmtId="0" fontId="3" fillId="0" borderId="30" xfId="0" applyFont="1" applyBorder="1" applyAlignment="1">
      <alignment horizontal="left" vertical="distributed" wrapText="1"/>
    </xf>
    <xf numFmtId="0" fontId="6" fillId="0" borderId="11" xfId="0" applyFont="1" applyBorder="1" applyAlignment="1">
      <alignment horizontal="center" vertical="distributed" wrapText="1"/>
    </xf>
    <xf numFmtId="0" fontId="3" fillId="0" borderId="31" xfId="0" applyFont="1" applyBorder="1" applyAlignment="1">
      <alignment horizontal="center" vertical="center"/>
    </xf>
    <xf numFmtId="172" fontId="3" fillId="0" borderId="11" xfId="0" applyNumberFormat="1" applyFont="1" applyBorder="1" applyAlignment="1">
      <alignment horizontal="center" vertical="center"/>
    </xf>
    <xf numFmtId="0" fontId="6" fillId="0" borderId="29" xfId="0" applyFont="1" applyBorder="1" applyAlignment="1">
      <alignment horizontal="left" vertical="distributed" wrapText="1"/>
    </xf>
    <xf numFmtId="172" fontId="6" fillId="0" borderId="24" xfId="0" applyNumberFormat="1" applyFont="1" applyBorder="1" applyAlignment="1">
      <alignment horizontal="center"/>
    </xf>
    <xf numFmtId="172" fontId="6" fillId="0" borderId="25" xfId="0" applyNumberFormat="1" applyFont="1" applyBorder="1" applyAlignment="1">
      <alignment horizontal="center"/>
    </xf>
    <xf numFmtId="172" fontId="6" fillId="0" borderId="16" xfId="0" applyNumberFormat="1" applyFont="1" applyBorder="1" applyAlignment="1">
      <alignment horizontal="center"/>
    </xf>
    <xf numFmtId="0" fontId="1"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distributed" wrapText="1"/>
    </xf>
    <xf numFmtId="172" fontId="3"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Border="1" applyAlignment="1">
      <alignment/>
    </xf>
    <xf numFmtId="0" fontId="6" fillId="0" borderId="10" xfId="0" applyFont="1" applyBorder="1" applyAlignment="1">
      <alignment horizontal="left" vertical="distributed" wrapText="1"/>
    </xf>
    <xf numFmtId="172" fontId="6" fillId="0" borderId="10" xfId="0" applyNumberFormat="1" applyFont="1" applyBorder="1" applyAlignment="1">
      <alignment horizontal="center"/>
    </xf>
    <xf numFmtId="0" fontId="3" fillId="0" borderId="10" xfId="0" applyFont="1" applyBorder="1" applyAlignment="1">
      <alignment horizontal="left" vertical="center" wrapText="1"/>
    </xf>
    <xf numFmtId="0" fontId="0" fillId="0" borderId="0" xfId="0" applyAlignment="1">
      <alignment horizontal="left"/>
    </xf>
    <xf numFmtId="0" fontId="0" fillId="0" borderId="10" xfId="0" applyFont="1" applyBorder="1" applyAlignment="1">
      <alignment horizontal="center" wrapText="1"/>
    </xf>
    <xf numFmtId="0" fontId="13" fillId="0" borderId="10" xfId="0" applyFont="1" applyBorder="1" applyAlignment="1">
      <alignment horizontal="left" vertical="top" wrapText="1"/>
    </xf>
    <xf numFmtId="0" fontId="25" fillId="0" borderId="0" xfId="0" applyFont="1" applyAlignment="1">
      <alignment horizontal="center" vertical="center" wrapText="1"/>
    </xf>
    <xf numFmtId="172" fontId="6"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29" fillId="0" borderId="10" xfId="0" applyFont="1" applyBorder="1" applyAlignment="1">
      <alignment vertical="center" wrapText="1"/>
    </xf>
    <xf numFmtId="0" fontId="16" fillId="0" borderId="10" xfId="0" applyFont="1" applyBorder="1" applyAlignment="1">
      <alignment vertical="center" wrapText="1"/>
    </xf>
    <xf numFmtId="0" fontId="3" fillId="0" borderId="0" xfId="0" applyFont="1" applyAlignment="1">
      <alignment horizontal="right"/>
    </xf>
    <xf numFmtId="0" fontId="10"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24" fillId="0" borderId="0" xfId="0" applyFont="1" applyAlignment="1">
      <alignment horizontal="right"/>
    </xf>
    <xf numFmtId="0" fontId="3" fillId="0" borderId="10" xfId="0" applyFont="1" applyBorder="1" applyAlignment="1">
      <alignment/>
    </xf>
    <xf numFmtId="16" fontId="3" fillId="0" borderId="10" xfId="0" applyNumberFormat="1" applyFont="1" applyBorder="1" applyAlignment="1">
      <alignment horizontal="center"/>
    </xf>
    <xf numFmtId="172" fontId="4" fillId="0" borderId="10" xfId="0" applyNumberFormat="1" applyFont="1" applyBorder="1" applyAlignment="1">
      <alignment horizontal="center" vertical="center"/>
    </xf>
    <xf numFmtId="172" fontId="3" fillId="24" borderId="10" xfId="0" applyNumberFormat="1" applyFont="1" applyFill="1" applyBorder="1" applyAlignment="1">
      <alignment horizontal="center" vertical="center"/>
    </xf>
    <xf numFmtId="0" fontId="0" fillId="0" borderId="0" xfId="0" applyFont="1" applyAlignment="1">
      <alignment horizontal="right"/>
    </xf>
    <xf numFmtId="2" fontId="0" fillId="0" borderId="10" xfId="0" applyNumberFormat="1" applyFont="1" applyFill="1" applyBorder="1" applyAlignment="1">
      <alignment horizontal="center" wrapText="1"/>
    </xf>
    <xf numFmtId="2" fontId="21" fillId="0" borderId="0" xfId="0" applyNumberFormat="1" applyFont="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6" fillId="0" borderId="10" xfId="0" applyFont="1" applyBorder="1" applyAlignment="1">
      <alignment horizontal="center" vertical="top" wrapText="1"/>
    </xf>
    <xf numFmtId="44" fontId="3" fillId="0" borderId="10" xfId="43" applyFont="1" applyBorder="1" applyAlignment="1">
      <alignment horizontal="left" vertical="top" wrapText="1"/>
    </xf>
    <xf numFmtId="0" fontId="3" fillId="24" borderId="10" xfId="0" applyFont="1" applyFill="1" applyBorder="1" applyAlignment="1">
      <alignment horizontal="center" vertical="center" wrapText="1"/>
    </xf>
    <xf numFmtId="0" fontId="31" fillId="0" borderId="10" xfId="0" applyFont="1" applyBorder="1" applyAlignment="1">
      <alignment horizontal="center" vertical="center"/>
    </xf>
    <xf numFmtId="172" fontId="3"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1" fillId="0" borderId="10" xfId="0" applyFont="1" applyBorder="1" applyAlignment="1">
      <alignment horizontal="center"/>
    </xf>
    <xf numFmtId="172" fontId="0" fillId="24" borderId="10" xfId="0" applyNumberFormat="1" applyFill="1" applyBorder="1" applyAlignment="1">
      <alignment horizontal="center" vertical="center"/>
    </xf>
    <xf numFmtId="172" fontId="1" fillId="24" borderId="10" xfId="0" applyNumberFormat="1" applyFont="1" applyFill="1" applyBorder="1" applyAlignment="1">
      <alignment horizontal="center" vertical="center"/>
    </xf>
    <xf numFmtId="172" fontId="9" fillId="24" borderId="10" xfId="0" applyNumberFormat="1" applyFont="1" applyFill="1" applyBorder="1" applyAlignment="1">
      <alignment horizontal="center" vertical="center"/>
    </xf>
    <xf numFmtId="172" fontId="10" fillId="24" borderId="10" xfId="0" applyNumberFormat="1" applyFont="1" applyFill="1" applyBorder="1" applyAlignment="1">
      <alignment horizontal="center" vertical="center"/>
    </xf>
    <xf numFmtId="2" fontId="10" fillId="0" borderId="10" xfId="0" applyNumberFormat="1" applyFont="1" applyBorder="1" applyAlignment="1">
      <alignment horizontal="center" vertical="center"/>
    </xf>
    <xf numFmtId="2" fontId="10" fillId="24" borderId="10" xfId="0" applyNumberFormat="1" applyFont="1" applyFill="1" applyBorder="1" applyAlignment="1">
      <alignment horizontal="center" vertical="center"/>
    </xf>
    <xf numFmtId="0" fontId="10" fillId="24" borderId="10" xfId="0" applyFont="1" applyFill="1" applyBorder="1" applyAlignment="1">
      <alignment horizontal="center" vertical="center" wrapText="1"/>
    </xf>
    <xf numFmtId="0" fontId="10" fillId="24" borderId="10" xfId="0" applyFont="1" applyFill="1" applyBorder="1" applyAlignment="1">
      <alignment horizontal="center" vertical="center"/>
    </xf>
    <xf numFmtId="172" fontId="3" fillId="24" borderId="10" xfId="0" applyNumberFormat="1" applyFont="1" applyFill="1" applyBorder="1" applyAlignment="1">
      <alignment horizontal="center" vertical="center" wrapText="1"/>
    </xf>
    <xf numFmtId="49" fontId="0" fillId="0" borderId="10" xfId="0" applyNumberFormat="1" applyFont="1" applyBorder="1" applyAlignment="1">
      <alignment horizontal="right" vertical="center"/>
    </xf>
    <xf numFmtId="0" fontId="0" fillId="0" borderId="10" xfId="0" applyFont="1" applyBorder="1" applyAlignment="1">
      <alignment horizontal="right" vertical="center"/>
    </xf>
    <xf numFmtId="172" fontId="3" fillId="24" borderId="27" xfId="0" applyNumberFormat="1" applyFont="1" applyFill="1" applyBorder="1" applyAlignment="1">
      <alignment horizontal="center" vertical="distributed" wrapText="1"/>
    </xf>
    <xf numFmtId="172" fontId="10" fillId="24" borderId="10" xfId="0" applyNumberFormat="1"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2" fillId="0" borderId="0" xfId="0" applyFont="1" applyAlignment="1">
      <alignment/>
    </xf>
    <xf numFmtId="0" fontId="32" fillId="0" borderId="10" xfId="0" applyFont="1" applyBorder="1" applyAlignment="1">
      <alignment horizontal="left" vertical="center"/>
    </xf>
    <xf numFmtId="0" fontId="1" fillId="0" borderId="22" xfId="0" applyFont="1" applyBorder="1" applyAlignment="1">
      <alignment horizontal="left" vertical="center" wrapText="1"/>
    </xf>
    <xf numFmtId="172" fontId="6" fillId="0" borderId="0" xfId="0" applyNumberFormat="1" applyFont="1" applyBorder="1" applyAlignment="1">
      <alignment horizontal="center"/>
    </xf>
    <xf numFmtId="172" fontId="3" fillId="24" borderId="10" xfId="0" applyNumberFormat="1" applyFont="1" applyFill="1" applyBorder="1" applyAlignment="1">
      <alignment horizontal="center" vertical="center"/>
    </xf>
    <xf numFmtId="0" fontId="1" fillId="0" borderId="22" xfId="0" applyFont="1" applyBorder="1" applyAlignment="1">
      <alignment horizontal="center" vertical="center" wrapText="1"/>
    </xf>
    <xf numFmtId="0" fontId="8" fillId="0" borderId="22" xfId="0" applyFont="1" applyBorder="1" applyAlignment="1">
      <alignment horizontal="left" vertical="distributed" wrapText="1"/>
    </xf>
    <xf numFmtId="0" fontId="8" fillId="0" borderId="22" xfId="0" applyFont="1" applyBorder="1" applyAlignment="1">
      <alignment horizontal="left" vertical="center" wrapText="1"/>
    </xf>
    <xf numFmtId="0" fontId="1" fillId="0" borderId="22" xfId="0" applyFont="1" applyBorder="1" applyAlignment="1">
      <alignment horizontal="left" vertical="distributed" wrapText="1"/>
    </xf>
    <xf numFmtId="0" fontId="9" fillId="0" borderId="22" xfId="0" applyFont="1" applyBorder="1" applyAlignment="1">
      <alignment horizontal="left" vertical="distributed" wrapText="1"/>
    </xf>
    <xf numFmtId="0" fontId="0" fillId="0" borderId="22" xfId="0" applyFont="1" applyBorder="1" applyAlignment="1">
      <alignment horizontal="left" vertical="distributed" wrapText="1"/>
    </xf>
    <xf numFmtId="0" fontId="6" fillId="0" borderId="22" xfId="0" applyFont="1" applyBorder="1" applyAlignment="1">
      <alignment horizontal="left" vertical="distributed" wrapText="1"/>
    </xf>
    <xf numFmtId="0" fontId="10" fillId="0" borderId="14" xfId="0" applyFont="1" applyBorder="1" applyAlignment="1">
      <alignment horizontal="center"/>
    </xf>
    <xf numFmtId="0" fontId="10" fillId="0" borderId="14" xfId="0" applyFont="1" applyBorder="1" applyAlignment="1">
      <alignment horizontal="center" vertical="center" wrapText="1"/>
    </xf>
    <xf numFmtId="0" fontId="0" fillId="0" borderId="14" xfId="0" applyBorder="1" applyAlignment="1">
      <alignment horizontal="center" vertical="center"/>
    </xf>
    <xf numFmtId="0" fontId="1" fillId="0" borderId="14" xfId="0" applyFont="1" applyBorder="1" applyAlignment="1">
      <alignment horizontal="center" vertical="center"/>
    </xf>
    <xf numFmtId="0" fontId="8" fillId="0" borderId="14" xfId="0" applyFont="1" applyBorder="1" applyAlignment="1">
      <alignment horizontal="center" vertical="center"/>
    </xf>
    <xf numFmtId="1" fontId="0" fillId="0" borderId="14" xfId="0" applyNumberFormat="1" applyBorder="1" applyAlignment="1">
      <alignment horizontal="center" vertical="center"/>
    </xf>
    <xf numFmtId="1" fontId="1" fillId="0" borderId="14" xfId="0" applyNumberFormat="1" applyFont="1" applyBorder="1" applyAlignment="1">
      <alignment horizontal="center" vertical="center"/>
    </xf>
    <xf numFmtId="172" fontId="9" fillId="24" borderId="14" xfId="0" applyNumberFormat="1" applyFont="1" applyFill="1" applyBorder="1" applyAlignment="1">
      <alignment horizontal="center" vertical="center"/>
    </xf>
    <xf numFmtId="0" fontId="4" fillId="0" borderId="23" xfId="0" applyFont="1" applyBorder="1" applyAlignment="1">
      <alignment horizontal="left" vertical="center" wrapText="1"/>
    </xf>
    <xf numFmtId="0" fontId="26" fillId="0" borderId="10" xfId="0" applyFont="1" applyBorder="1" applyAlignment="1">
      <alignment horizontal="center" vertical="center" wrapText="1"/>
    </xf>
    <xf numFmtId="0" fontId="6" fillId="0" borderId="23" xfId="0" applyFont="1" applyBorder="1" applyAlignment="1">
      <alignment horizontal="left" vertical="center" wrapText="1"/>
    </xf>
    <xf numFmtId="0" fontId="8" fillId="0" borderId="0" xfId="0" applyFont="1" applyAlignment="1">
      <alignment horizont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172" fontId="3" fillId="0" borderId="19" xfId="0" applyNumberFormat="1" applyFont="1" applyBorder="1" applyAlignment="1">
      <alignment horizontal="center" vertical="center" wrapText="1"/>
    </xf>
    <xf numFmtId="172" fontId="3" fillId="0" borderId="34" xfId="0" applyNumberFormat="1" applyFont="1" applyBorder="1" applyAlignment="1">
      <alignment horizontal="center" vertical="center"/>
    </xf>
    <xf numFmtId="0" fontId="28" fillId="0" borderId="10" xfId="0" applyFont="1" applyBorder="1" applyAlignment="1">
      <alignment horizontal="center" vertical="center" wrapText="1"/>
    </xf>
    <xf numFmtId="0" fontId="17" fillId="0" borderId="10" xfId="0" applyFont="1" applyBorder="1" applyAlignment="1">
      <alignment/>
    </xf>
    <xf numFmtId="0" fontId="1" fillId="0" borderId="32" xfId="0" applyFont="1" applyBorder="1" applyAlignment="1">
      <alignment vertical="center" wrapText="1"/>
    </xf>
    <xf numFmtId="0" fontId="0" fillId="0" borderId="33" xfId="0" applyBorder="1" applyAlignment="1">
      <alignment vertical="center" wrapText="1"/>
    </xf>
    <xf numFmtId="0" fontId="0" fillId="0" borderId="21" xfId="0" applyBorder="1" applyAlignment="1">
      <alignment vertical="center" wrapText="1"/>
    </xf>
    <xf numFmtId="0" fontId="1" fillId="0" borderId="10" xfId="0" applyFont="1" applyBorder="1" applyAlignment="1">
      <alignment horizontal="center" vertical="center" wrapText="1"/>
    </xf>
    <xf numFmtId="172" fontId="6" fillId="0" borderId="22" xfId="0" applyNumberFormat="1" applyFont="1" applyBorder="1" applyAlignment="1">
      <alignment horizontal="center"/>
    </xf>
    <xf numFmtId="0" fontId="1" fillId="0" borderId="14" xfId="0" applyFont="1" applyBorder="1" applyAlignment="1">
      <alignment horizontal="left"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textRotation="90" wrapText="1" readingOrder="1"/>
    </xf>
    <xf numFmtId="0" fontId="0" fillId="0" borderId="10" xfId="0" applyFont="1" applyBorder="1" applyAlignment="1">
      <alignment/>
    </xf>
    <xf numFmtId="0" fontId="10" fillId="0" borderId="10" xfId="0" applyFont="1" applyBorder="1" applyAlignment="1">
      <alignment horizontal="center" vertical="center"/>
    </xf>
    <xf numFmtId="0" fontId="0" fillId="0" borderId="10" xfId="0" applyFont="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172"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172" fontId="1" fillId="25" borderId="10" xfId="0" applyNumberFormat="1" applyFont="1" applyFill="1" applyBorder="1" applyAlignment="1">
      <alignment horizontal="center" vertical="center"/>
    </xf>
    <xf numFmtId="172" fontId="0" fillId="25" borderId="10" xfId="0" applyNumberFormat="1" applyFill="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172" fontId="3" fillId="0" borderId="12" xfId="0" applyNumberFormat="1" applyFont="1" applyBorder="1" applyAlignment="1">
      <alignment horizontal="center" vertical="center" wrapText="1"/>
    </xf>
    <xf numFmtId="172" fontId="3" fillId="0" borderId="16" xfId="0" applyNumberFormat="1" applyFont="1" applyBorder="1" applyAlignment="1">
      <alignment horizontal="center" vertical="center"/>
    </xf>
    <xf numFmtId="172" fontId="3" fillId="0" borderId="25" xfId="0" applyNumberFormat="1" applyFont="1" applyBorder="1" applyAlignment="1">
      <alignment horizontal="center" vertical="center"/>
    </xf>
    <xf numFmtId="172" fontId="3" fillId="0" borderId="31" xfId="0" applyNumberFormat="1" applyFont="1" applyBorder="1" applyAlignment="1">
      <alignment horizontal="center" vertical="center"/>
    </xf>
    <xf numFmtId="172" fontId="0" fillId="25" borderId="10" xfId="0" applyNumberFormat="1" applyFill="1" applyBorder="1" applyAlignment="1">
      <alignment horizontal="center" vertical="center"/>
    </xf>
    <xf numFmtId="0" fontId="10" fillId="0" borderId="10" xfId="0" applyFont="1" applyBorder="1" applyAlignment="1">
      <alignment horizontal="left" wrapText="1"/>
    </xf>
    <xf numFmtId="0" fontId="1" fillId="25" borderId="10" xfId="0" applyFont="1" applyFill="1" applyBorder="1" applyAlignment="1">
      <alignment horizontal="center" vertical="center"/>
    </xf>
    <xf numFmtId="0" fontId="4" fillId="0" borderId="23" xfId="0" applyFont="1" applyBorder="1" applyAlignment="1">
      <alignment vertical="center" wrapText="1"/>
    </xf>
    <xf numFmtId="0" fontId="4" fillId="0" borderId="14" xfId="0" applyFont="1" applyBorder="1" applyAlignment="1">
      <alignment vertical="center" wrapText="1"/>
    </xf>
    <xf numFmtId="2" fontId="0" fillId="25" borderId="10" xfId="0" applyNumberFormat="1" applyFill="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172" fontId="26" fillId="0" borderId="10" xfId="0" applyNumberFormat="1" applyFont="1" applyBorder="1" applyAlignment="1">
      <alignment horizontal="center" vertical="distributed" wrapText="1"/>
    </xf>
    <xf numFmtId="172" fontId="26" fillId="24" borderId="10" xfId="0" applyNumberFormat="1" applyFont="1" applyFill="1" applyBorder="1" applyAlignment="1">
      <alignment horizontal="center" vertical="center" wrapText="1"/>
    </xf>
    <xf numFmtId="172" fontId="26" fillId="0" borderId="10" xfId="0" applyNumberFormat="1" applyFont="1" applyBorder="1" applyAlignment="1">
      <alignment horizontal="center" vertical="center"/>
    </xf>
    <xf numFmtId="0" fontId="26" fillId="24"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172" fontId="26" fillId="24" borderId="10" xfId="0" applyNumberFormat="1" applyFont="1" applyFill="1" applyBorder="1" applyAlignment="1">
      <alignment horizontal="center" vertical="distributed" wrapText="1"/>
    </xf>
    <xf numFmtId="172" fontId="26" fillId="24" borderId="10" xfId="0" applyNumberFormat="1" applyFont="1" applyFill="1" applyBorder="1" applyAlignment="1">
      <alignment horizontal="center" vertical="center"/>
    </xf>
    <xf numFmtId="0" fontId="26" fillId="24" borderId="10" xfId="0" applyFont="1" applyFill="1" applyBorder="1" applyAlignment="1">
      <alignment horizontal="left" vertical="distributed" wrapText="1"/>
    </xf>
    <xf numFmtId="0" fontId="26" fillId="24" borderId="10" xfId="0" applyFont="1" applyFill="1" applyBorder="1" applyAlignment="1">
      <alignment horizontal="center" vertical="distributed" wrapText="1"/>
    </xf>
    <xf numFmtId="0" fontId="26" fillId="24" borderId="10" xfId="0" applyFont="1" applyFill="1" applyBorder="1" applyAlignment="1">
      <alignment horizontal="center" vertical="center"/>
    </xf>
    <xf numFmtId="0" fontId="14" fillId="0" borderId="10" xfId="0" applyFont="1" applyBorder="1" applyAlignment="1">
      <alignment horizontal="left" vertical="distributed" wrapText="1"/>
    </xf>
    <xf numFmtId="172" fontId="14" fillId="0" borderId="10" xfId="0" applyNumberFormat="1" applyFont="1" applyBorder="1" applyAlignment="1">
      <alignment horizontal="center"/>
    </xf>
    <xf numFmtId="178" fontId="14" fillId="0" borderId="10" xfId="0" applyNumberFormat="1" applyFont="1" applyBorder="1" applyAlignment="1">
      <alignment horizontal="center"/>
    </xf>
    <xf numFmtId="0" fontId="21" fillId="0" borderId="10" xfId="0" applyFont="1" applyBorder="1" applyAlignment="1">
      <alignment horizontal="center"/>
    </xf>
    <xf numFmtId="0" fontId="21" fillId="24" borderId="10" xfId="0" applyFont="1" applyFill="1" applyBorder="1" applyAlignment="1">
      <alignment horizontal="center"/>
    </xf>
    <xf numFmtId="0" fontId="0" fillId="0" borderId="0" xfId="0" applyAlignment="1">
      <alignment/>
    </xf>
    <xf numFmtId="0" fontId="50" fillId="0" borderId="0" xfId="0" applyFont="1" applyAlignment="1">
      <alignment horizontal="right" vertical="center" wrapText="1"/>
    </xf>
    <xf numFmtId="0" fontId="0" fillId="0" borderId="0" xfId="0" applyAlignment="1">
      <alignment horizontal="right"/>
    </xf>
    <xf numFmtId="0" fontId="50" fillId="0" borderId="0" xfId="0" applyFont="1" applyAlignment="1">
      <alignment vertical="center" wrapText="1"/>
    </xf>
    <xf numFmtId="0" fontId="50" fillId="0" borderId="0" xfId="0" applyFont="1" applyAlignment="1">
      <alignment horizontal="center" vertical="center" wrapText="1"/>
    </xf>
    <xf numFmtId="0" fontId="10" fillId="0" borderId="23" xfId="0" applyFont="1" applyBorder="1" applyAlignment="1">
      <alignment horizontal="center" vertical="center" wrapText="1"/>
    </xf>
    <xf numFmtId="172" fontId="1" fillId="0" borderId="10" xfId="0" applyNumberFormat="1" applyFont="1" applyFill="1" applyBorder="1" applyAlignment="1">
      <alignment horizontal="center" vertical="center"/>
    </xf>
    <xf numFmtId="0" fontId="10" fillId="0" borderId="10" xfId="0" applyFont="1" applyBorder="1" applyAlignment="1">
      <alignment horizontal="center"/>
    </xf>
    <xf numFmtId="0" fontId="10" fillId="0" borderId="10" xfId="0" applyFont="1" applyBorder="1" applyAlignment="1">
      <alignment horizontal="center" vertical="center" textRotation="90" wrapText="1"/>
    </xf>
    <xf numFmtId="0" fontId="50" fillId="0" borderId="0" xfId="0" applyFont="1" applyAlignment="1">
      <alignment horizontal="right" vertical="center" wrapText="1"/>
    </xf>
    <xf numFmtId="0" fontId="0" fillId="0" borderId="0" xfId="0" applyAlignment="1">
      <alignment horizontal="right"/>
    </xf>
    <xf numFmtId="0" fontId="3" fillId="0" borderId="10" xfId="0" applyFont="1" applyBorder="1" applyAlignment="1">
      <alignment horizontal="center" vertical="center" textRotation="90" wrapText="1"/>
    </xf>
    <xf numFmtId="0" fontId="21" fillId="0" borderId="0" xfId="0" applyFont="1" applyAlignment="1">
      <alignment horizontal="center" wrapText="1"/>
    </xf>
    <xf numFmtId="0" fontId="2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center"/>
    </xf>
    <xf numFmtId="172" fontId="6" fillId="0" borderId="14" xfId="0" applyNumberFormat="1" applyFont="1" applyBorder="1" applyAlignment="1">
      <alignment horizontal="center"/>
    </xf>
    <xf numFmtId="172" fontId="6" fillId="0" borderId="10" xfId="0" applyNumberFormat="1" applyFont="1" applyBorder="1" applyAlignment="1">
      <alignment horizontal="center"/>
    </xf>
    <xf numFmtId="172" fontId="4" fillId="0" borderId="10"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6" fillId="0" borderId="3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172" fontId="4" fillId="0" borderId="22" xfId="0" applyNumberFormat="1" applyFont="1" applyBorder="1" applyAlignment="1">
      <alignment horizontal="center" vertical="center" wrapText="1"/>
    </xf>
    <xf numFmtId="0" fontId="0" fillId="0" borderId="14" xfId="0" applyBorder="1" applyAlignment="1">
      <alignment vertical="center" wrapText="1"/>
    </xf>
    <xf numFmtId="0" fontId="14" fillId="0" borderId="0" xfId="0" applyFont="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1"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18" fillId="0" borderId="10" xfId="0" applyFont="1" applyBorder="1" applyAlignment="1">
      <alignment horizontal="left" vertical="center"/>
    </xf>
    <xf numFmtId="0" fontId="10" fillId="0" borderId="10" xfId="0" applyFont="1" applyBorder="1" applyAlignment="1">
      <alignment horizontal="left" vertical="center" wrapText="1"/>
    </xf>
    <xf numFmtId="0" fontId="32" fillId="0" borderId="10" xfId="0" applyFont="1" applyBorder="1" applyAlignment="1">
      <alignment horizontal="left" vertical="center"/>
    </xf>
    <xf numFmtId="0" fontId="13" fillId="0" borderId="10" xfId="0" applyFont="1" applyBorder="1" applyAlignment="1">
      <alignment vertical="center" wrapText="1"/>
    </xf>
    <xf numFmtId="0" fontId="27" fillId="0" borderId="10" xfId="0" applyFont="1" applyBorder="1" applyAlignment="1">
      <alignment vertical="center" wrapText="1"/>
    </xf>
    <xf numFmtId="0" fontId="6" fillId="0" borderId="0" xfId="0" applyFont="1" applyBorder="1" applyAlignment="1">
      <alignment/>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xf>
    <xf numFmtId="0" fontId="15"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5" fillId="0" borderId="0" xfId="0" applyFont="1" applyAlignment="1">
      <alignment horizontal="right"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14" xfId="0" applyFont="1" applyBorder="1" applyAlignment="1">
      <alignment horizont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11" fillId="0" borderId="10" xfId="0" applyFont="1" applyBorder="1" applyAlignment="1">
      <alignment horizontal="center" vertical="center" wrapText="1"/>
    </xf>
    <xf numFmtId="0" fontId="25" fillId="0" borderId="0" xfId="0" applyFont="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1"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selection activeCell="H1" sqref="H1:K1"/>
    </sheetView>
  </sheetViews>
  <sheetFormatPr defaultColWidth="9.33203125" defaultRowHeight="12.75" outlineLevelCol="1"/>
  <cols>
    <col min="1" max="1" width="49" style="0" customWidth="1"/>
    <col min="2" max="2" width="7.83203125" style="0" customWidth="1"/>
    <col min="3" max="3" width="12" style="0" hidden="1" customWidth="1" outlineLevel="1"/>
    <col min="4" max="4" width="10.83203125" style="0" hidden="1" customWidth="1" outlineLevel="1"/>
    <col min="5" max="5" width="13.16015625" style="0" hidden="1" customWidth="1" outlineLevel="1"/>
    <col min="6" max="6" width="11.33203125" style="0" customWidth="1" collapsed="1"/>
    <col min="7" max="7" width="12.83203125" style="0" customWidth="1"/>
    <col min="8" max="8" width="10.16015625" style="0" customWidth="1"/>
    <col min="9" max="9" width="14.33203125" style="0" customWidth="1"/>
    <col min="10" max="10" width="10.83203125" style="0" customWidth="1"/>
    <col min="11" max="11" width="14.16015625" style="0" customWidth="1"/>
    <col min="12" max="14" width="9.33203125" style="8" customWidth="1"/>
  </cols>
  <sheetData>
    <row r="1" spans="1:17" ht="45" customHeight="1">
      <c r="A1" s="284" t="s">
        <v>55</v>
      </c>
      <c r="B1" s="284"/>
      <c r="C1" s="284"/>
      <c r="D1" s="284"/>
      <c r="E1" s="284"/>
      <c r="F1" s="284"/>
      <c r="G1" s="284"/>
      <c r="H1" s="293" t="s">
        <v>305</v>
      </c>
      <c r="I1" s="294"/>
      <c r="J1" s="294"/>
      <c r="K1" s="294"/>
      <c r="O1" s="8"/>
      <c r="P1" s="8"/>
      <c r="Q1" s="8"/>
    </row>
    <row r="3" spans="1:17" ht="15.75">
      <c r="A3" t="s">
        <v>55</v>
      </c>
      <c r="K3" s="45" t="s">
        <v>56</v>
      </c>
      <c r="O3" s="8"/>
      <c r="P3" s="8"/>
      <c r="Q3" s="8"/>
    </row>
    <row r="4" spans="1:17" ht="38.25" customHeight="1">
      <c r="A4" s="296" t="s">
        <v>302</v>
      </c>
      <c r="B4" s="296"/>
      <c r="C4" s="296"/>
      <c r="D4" s="296"/>
      <c r="E4" s="296"/>
      <c r="F4" s="296"/>
      <c r="G4" s="296"/>
      <c r="H4" s="296"/>
      <c r="I4" s="296"/>
      <c r="J4" s="296"/>
      <c r="K4" s="296"/>
      <c r="O4" s="8"/>
      <c r="P4" s="8"/>
      <c r="Q4" s="8"/>
    </row>
    <row r="5" spans="3:17" ht="15.75">
      <c r="C5" s="52"/>
      <c r="O5" s="8"/>
      <c r="P5" s="8"/>
      <c r="Q5" s="8"/>
    </row>
    <row r="6" spans="11:17" ht="12.75">
      <c r="K6" s="173" t="s">
        <v>226</v>
      </c>
      <c r="O6" s="8"/>
      <c r="P6" s="8"/>
      <c r="Q6" s="8"/>
    </row>
    <row r="7" spans="1:16" s="30" customFormat="1" ht="13.5" customHeight="1">
      <c r="A7" s="297" t="s">
        <v>147</v>
      </c>
      <c r="B7" s="295" t="s">
        <v>231</v>
      </c>
      <c r="C7" s="298" t="s">
        <v>272</v>
      </c>
      <c r="D7" s="298"/>
      <c r="E7" s="292" t="s">
        <v>131</v>
      </c>
      <c r="F7" s="291" t="s">
        <v>257</v>
      </c>
      <c r="G7" s="291"/>
      <c r="H7" s="291"/>
      <c r="I7" s="291"/>
      <c r="J7" s="291"/>
      <c r="K7" s="291"/>
      <c r="L7" s="23"/>
      <c r="M7" s="23"/>
      <c r="N7" s="23"/>
      <c r="O7" s="23"/>
      <c r="P7" s="23"/>
    </row>
    <row r="8" spans="1:16" s="30" customFormat="1" ht="17.25" customHeight="1">
      <c r="A8" s="297"/>
      <c r="B8" s="295"/>
      <c r="C8" s="298"/>
      <c r="D8" s="298"/>
      <c r="E8" s="292"/>
      <c r="F8" s="292" t="s">
        <v>136</v>
      </c>
      <c r="G8" s="291" t="s">
        <v>132</v>
      </c>
      <c r="H8" s="291"/>
      <c r="I8" s="291"/>
      <c r="J8" s="291"/>
      <c r="K8" s="291"/>
      <c r="L8" s="23"/>
      <c r="M8" s="23"/>
      <c r="N8" s="23"/>
      <c r="O8" s="23"/>
      <c r="P8" s="23"/>
    </row>
    <row r="9" spans="1:16" s="30" customFormat="1" ht="40.5" customHeight="1">
      <c r="A9" s="297"/>
      <c r="B9" s="295"/>
      <c r="C9" s="298"/>
      <c r="D9" s="298"/>
      <c r="E9" s="292"/>
      <c r="F9" s="292"/>
      <c r="G9" s="292" t="s">
        <v>134</v>
      </c>
      <c r="H9" s="292" t="s">
        <v>225</v>
      </c>
      <c r="I9" s="292" t="s">
        <v>224</v>
      </c>
      <c r="J9" s="292" t="s">
        <v>135</v>
      </c>
      <c r="K9" s="292" t="s">
        <v>133</v>
      </c>
      <c r="L9" s="23"/>
      <c r="M9" s="23"/>
      <c r="N9" s="23"/>
      <c r="O9" s="23"/>
      <c r="P9" s="23"/>
    </row>
    <row r="10" spans="1:16" s="51" customFormat="1" ht="17.25" customHeight="1">
      <c r="A10" s="297"/>
      <c r="B10" s="295"/>
      <c r="C10" s="55" t="s">
        <v>137</v>
      </c>
      <c r="D10" s="55" t="s">
        <v>138</v>
      </c>
      <c r="E10" s="292"/>
      <c r="F10" s="292"/>
      <c r="G10" s="292"/>
      <c r="H10" s="292"/>
      <c r="I10" s="292"/>
      <c r="J10" s="292"/>
      <c r="K10" s="292"/>
      <c r="L10" s="50"/>
      <c r="M10" s="50"/>
      <c r="N10" s="50"/>
      <c r="O10" s="50"/>
      <c r="P10" s="50"/>
    </row>
    <row r="11" spans="1:16" s="51" customFormat="1" ht="15.75" customHeight="1">
      <c r="A11" s="297"/>
      <c r="B11" s="295"/>
      <c r="C11" s="55" t="s">
        <v>139</v>
      </c>
      <c r="D11" s="55" t="s">
        <v>139</v>
      </c>
      <c r="E11" s="292"/>
      <c r="F11" s="292"/>
      <c r="G11" s="292"/>
      <c r="H11" s="292"/>
      <c r="I11" s="292"/>
      <c r="J11" s="292"/>
      <c r="K11" s="292"/>
      <c r="L11" s="50"/>
      <c r="M11" s="50"/>
      <c r="N11" s="50"/>
      <c r="O11" s="50"/>
      <c r="P11" s="50"/>
    </row>
    <row r="12" spans="1:16" s="1" customFormat="1" ht="24" customHeight="1">
      <c r="A12" s="266" t="s">
        <v>140</v>
      </c>
      <c r="B12" s="42" t="s">
        <v>228</v>
      </c>
      <c r="C12" s="172">
        <v>3753.7</v>
      </c>
      <c r="D12" s="172">
        <v>3753.7</v>
      </c>
      <c r="E12" s="43">
        <v>70942</v>
      </c>
      <c r="F12" s="43">
        <f>'Дор. 5.1 ЛРС 5.2'!G27</f>
        <v>4624.368460000001</v>
      </c>
      <c r="G12" s="43">
        <f>'Дор. 5.1 ЛРС 5.2'!J27</f>
        <v>4063.7704599999997</v>
      </c>
      <c r="H12" s="43">
        <f>'Дор. 5.1 ЛРС 5.2'!H27</f>
        <v>219.998</v>
      </c>
      <c r="I12" s="43">
        <f>'Дор. 5.1 ЛРС 5.2'!I27</f>
        <v>340.6</v>
      </c>
      <c r="J12" s="43"/>
      <c r="K12" s="43"/>
      <c r="L12" s="2"/>
      <c r="M12" s="2"/>
      <c r="N12" s="2"/>
      <c r="O12" s="2"/>
      <c r="P12" s="2"/>
    </row>
    <row r="13" spans="1:16" s="1" customFormat="1" ht="24" customHeight="1">
      <c r="A13" s="266" t="s">
        <v>143</v>
      </c>
      <c r="B13" s="170" t="s">
        <v>229</v>
      </c>
      <c r="C13" s="172">
        <v>338</v>
      </c>
      <c r="D13" s="172">
        <v>338</v>
      </c>
      <c r="E13" s="43" t="e">
        <f>'Дор. 5.1 ЛРС 5.2'!G59:H59</f>
        <v>#VALUE!</v>
      </c>
      <c r="F13" s="43">
        <f>'Дор. 5.1 ЛРС 5.2'!G59</f>
        <v>250.28599999999997</v>
      </c>
      <c r="G13" s="43"/>
      <c r="H13" s="43">
        <f>'Дор. 5.1 ЛРС 5.2'!I59</f>
        <v>250.28599999999997</v>
      </c>
      <c r="I13" s="43"/>
      <c r="J13" s="43"/>
      <c r="K13" s="43"/>
      <c r="L13" s="2"/>
      <c r="M13" s="2"/>
      <c r="N13" s="2"/>
      <c r="O13" s="2"/>
      <c r="P13" s="2"/>
    </row>
    <row r="14" spans="1:16" s="1" customFormat="1" ht="24" customHeight="1">
      <c r="A14" s="266" t="s">
        <v>121</v>
      </c>
      <c r="B14" s="42" t="s">
        <v>230</v>
      </c>
      <c r="C14" s="172">
        <v>2098.9</v>
      </c>
      <c r="D14" s="172">
        <v>2098.9</v>
      </c>
      <c r="E14" s="43" t="e">
        <f>#REF!</f>
        <v>#REF!</v>
      </c>
      <c r="F14" s="43">
        <f>SUM(G14:K14)</f>
        <v>2273.017</v>
      </c>
      <c r="G14" s="43"/>
      <c r="H14" s="43">
        <f>'КАТП 5.4'!I29</f>
        <v>1819.7</v>
      </c>
      <c r="I14" s="43">
        <f>'КАТП 5.4'!J29</f>
        <v>453.317</v>
      </c>
      <c r="J14" s="43"/>
      <c r="K14" s="43"/>
      <c r="L14" s="2"/>
      <c r="M14" s="2"/>
      <c r="N14" s="2"/>
      <c r="O14" s="2"/>
      <c r="P14" s="2"/>
    </row>
    <row r="15" spans="1:16" s="1" customFormat="1" ht="24" customHeight="1">
      <c r="A15" s="266" t="s">
        <v>141</v>
      </c>
      <c r="B15" s="42" t="s">
        <v>232</v>
      </c>
      <c r="C15" s="172">
        <v>1380.8</v>
      </c>
      <c r="D15" s="172">
        <v>1380.8</v>
      </c>
      <c r="E15" s="43">
        <f>'КАТП 5.4'!F67</f>
        <v>3911.9</v>
      </c>
      <c r="F15" s="43">
        <f>'КАТП 5.4'!H67</f>
        <v>591.3100000000001</v>
      </c>
      <c r="G15" s="43"/>
      <c r="H15" s="43">
        <f>'КАТП 5.4'!I67</f>
        <v>79.9</v>
      </c>
      <c r="I15" s="43">
        <f>'КАТП 5.4'!J67</f>
        <v>327.61</v>
      </c>
      <c r="J15" s="43">
        <f>'КАТП 5.4'!K67</f>
        <v>183.8</v>
      </c>
      <c r="K15" s="43"/>
      <c r="L15" s="2"/>
      <c r="M15" s="2"/>
      <c r="N15" s="2"/>
      <c r="O15" s="2"/>
      <c r="P15" s="2"/>
    </row>
    <row r="16" spans="1:16" s="1" customFormat="1" ht="30.75" customHeight="1">
      <c r="A16" s="267" t="s">
        <v>142</v>
      </c>
      <c r="B16" s="84" t="s">
        <v>233</v>
      </c>
      <c r="C16" s="172">
        <v>406.8</v>
      </c>
      <c r="D16" s="172">
        <v>406.8</v>
      </c>
      <c r="E16" s="43">
        <f>'ТУ5.5, тепло 5.6Прочие 5,7'!E17</f>
        <v>39.198</v>
      </c>
      <c r="F16" s="43">
        <f>SUM(G16:K16)</f>
        <v>39.198</v>
      </c>
      <c r="G16" s="43">
        <f>'ТУ5.5, тепло 5.6Прочие 5,7'!F17</f>
        <v>0</v>
      </c>
      <c r="H16" s="43"/>
      <c r="I16" s="43">
        <f>'ТУ5.5, тепло 5.6Прочие 5,7'!G17</f>
        <v>39.198</v>
      </c>
      <c r="J16" s="43"/>
      <c r="K16" s="43">
        <f>'ТУ5.5, тепло 5.6Прочие 5,7'!H17</f>
        <v>0</v>
      </c>
      <c r="L16" s="2"/>
      <c r="M16" s="2"/>
      <c r="N16" s="2"/>
      <c r="O16" s="2"/>
      <c r="P16" s="2"/>
    </row>
    <row r="17" spans="1:16" s="1" customFormat="1" ht="24" customHeight="1">
      <c r="A17" s="266" t="s">
        <v>211</v>
      </c>
      <c r="B17" s="42" t="s">
        <v>234</v>
      </c>
      <c r="C17" s="172">
        <v>235.6</v>
      </c>
      <c r="D17" s="172">
        <v>235.6</v>
      </c>
      <c r="E17" s="43">
        <f>'ТУ5.5, тепло 5.6Прочие 5,7'!E31</f>
        <v>1148.05</v>
      </c>
      <c r="F17" s="43">
        <f>'ТУ5.5, тепло 5.6Прочие 5,7'!E31</f>
        <v>1148.05</v>
      </c>
      <c r="G17" s="43">
        <f>'ТУ5.5, тепло 5.6Прочие 5,7'!E29</f>
        <v>928.05</v>
      </c>
      <c r="H17" s="43"/>
      <c r="I17" s="43">
        <f>'ТУ5.5, тепло 5.6Прочие 5,7'!E28</f>
        <v>220</v>
      </c>
      <c r="J17" s="43"/>
      <c r="K17" s="43">
        <f>'ТУ5.5, тепло 5.6Прочие 5,7'!H31</f>
        <v>0</v>
      </c>
      <c r="L17" s="2"/>
      <c r="M17" s="2"/>
      <c r="N17" s="2"/>
      <c r="O17" s="2"/>
      <c r="P17" s="2"/>
    </row>
    <row r="18" spans="1:16" s="1" customFormat="1" ht="24" customHeight="1">
      <c r="A18" s="266" t="s">
        <v>145</v>
      </c>
      <c r="B18" s="42" t="s">
        <v>235</v>
      </c>
      <c r="C18" s="43">
        <v>17.8</v>
      </c>
      <c r="D18" s="43">
        <v>17.8</v>
      </c>
      <c r="E18" s="43">
        <f>'ТУ5.5, тепло 5.6Прочие 5,7'!E44</f>
        <v>22.428</v>
      </c>
      <c r="F18" s="43">
        <f>SUM(G18:K18)</f>
        <v>22.428</v>
      </c>
      <c r="G18" s="43"/>
      <c r="H18" s="43">
        <f>'ТУ5.5, тепло 5.6Прочие 5,7'!F44</f>
        <v>22.428</v>
      </c>
      <c r="I18" s="43"/>
      <c r="J18" s="43"/>
      <c r="K18" s="43"/>
      <c r="L18" s="2"/>
      <c r="M18" s="2"/>
      <c r="N18" s="2"/>
      <c r="O18" s="2"/>
      <c r="P18" s="2"/>
    </row>
    <row r="19" spans="1:16" s="1" customFormat="1" ht="24" customHeight="1">
      <c r="A19" s="267" t="s">
        <v>210</v>
      </c>
      <c r="B19" s="84" t="s">
        <v>236</v>
      </c>
      <c r="C19" s="43">
        <v>321.7</v>
      </c>
      <c r="D19" s="43">
        <v>321.7</v>
      </c>
      <c r="E19" s="43">
        <v>111319.6</v>
      </c>
      <c r="F19" s="43">
        <f>SUM(G19:K19)</f>
        <v>615.5250000000001</v>
      </c>
      <c r="G19" s="43"/>
      <c r="H19" s="43">
        <f>'вода 5.8'!F15</f>
        <v>15</v>
      </c>
      <c r="I19" s="43">
        <f>'вода 5.8'!G15</f>
        <v>570.825</v>
      </c>
      <c r="J19" s="43">
        <f>'вода 5.8'!H14</f>
        <v>29.7</v>
      </c>
      <c r="K19" s="43"/>
      <c r="L19" s="2"/>
      <c r="M19" s="2"/>
      <c r="N19" s="2"/>
      <c r="O19" s="2"/>
      <c r="P19" s="2"/>
    </row>
    <row r="20" spans="1:16" s="1" customFormat="1" ht="22.5" customHeight="1">
      <c r="A20" s="266" t="s">
        <v>144</v>
      </c>
      <c r="B20" s="42" t="s">
        <v>237</v>
      </c>
      <c r="C20" s="43">
        <v>2205.3</v>
      </c>
      <c r="D20" s="43">
        <v>2205.3</v>
      </c>
      <c r="E20" s="43" t="e">
        <f>#REF!</f>
        <v>#REF!</v>
      </c>
      <c r="F20" s="43">
        <f>SUM(G20:K20)</f>
        <v>2413.1254400000003</v>
      </c>
      <c r="G20" s="43"/>
      <c r="H20" s="43"/>
      <c r="I20" s="43">
        <f>'вода 5.8'!G69</f>
        <v>2413.1254400000003</v>
      </c>
      <c r="J20" s="43"/>
      <c r="K20" s="43"/>
      <c r="L20" s="2"/>
      <c r="M20" s="2"/>
      <c r="N20" s="2"/>
      <c r="O20" s="2"/>
      <c r="P20" s="2"/>
    </row>
    <row r="21" spans="1:16" s="1" customFormat="1" ht="24" customHeight="1">
      <c r="A21" s="266" t="s">
        <v>274</v>
      </c>
      <c r="B21" s="42" t="s">
        <v>273</v>
      </c>
      <c r="C21" s="43">
        <v>94.5</v>
      </c>
      <c r="D21" s="43">
        <v>94.5</v>
      </c>
      <c r="E21" s="43">
        <v>200</v>
      </c>
      <c r="F21" s="43">
        <f>SUM(G21:K21)</f>
        <v>123.495</v>
      </c>
      <c r="G21" s="43"/>
      <c r="H21" s="43">
        <f>'вода 5.8'!G84</f>
        <v>24.495</v>
      </c>
      <c r="I21" s="43">
        <f>'вода 5.8'!G83</f>
        <v>99</v>
      </c>
      <c r="J21" s="43"/>
      <c r="K21" s="43"/>
      <c r="L21" s="2"/>
      <c r="M21" s="2"/>
      <c r="N21" s="2"/>
      <c r="O21" s="2"/>
      <c r="P21" s="2"/>
    </row>
    <row r="22" spans="1:16" s="186" customFormat="1" ht="33" customHeight="1">
      <c r="A22" s="184" t="s">
        <v>146</v>
      </c>
      <c r="B22" s="184"/>
      <c r="C22" s="171">
        <f>SUM(C12:C21)</f>
        <v>10853.100000000002</v>
      </c>
      <c r="D22" s="171">
        <f>SUM(D12:D21)</f>
        <v>10853.100000000002</v>
      </c>
      <c r="E22" s="43" t="e">
        <f>E12+E13+E14+E15+E16+E17+E18+E19+E20+E21</f>
        <v>#VALUE!</v>
      </c>
      <c r="F22" s="171">
        <f aca="true" t="shared" si="0" ref="F22:K22">SUM(F12:F21)</f>
        <v>12100.8029</v>
      </c>
      <c r="G22" s="171">
        <f t="shared" si="0"/>
        <v>4991.82046</v>
      </c>
      <c r="H22" s="171">
        <f t="shared" si="0"/>
        <v>2431.807</v>
      </c>
      <c r="I22" s="171">
        <f t="shared" si="0"/>
        <v>4463.675440000001</v>
      </c>
      <c r="J22" s="171">
        <f t="shared" si="0"/>
        <v>213.5</v>
      </c>
      <c r="K22" s="171">
        <f t="shared" si="0"/>
        <v>0</v>
      </c>
      <c r="L22" s="185"/>
      <c r="M22" s="185"/>
      <c r="N22" s="185"/>
      <c r="O22" s="185"/>
      <c r="P22" s="185"/>
    </row>
    <row r="23" spans="1:16" ht="12.75">
      <c r="A23" s="8"/>
      <c r="B23" s="8"/>
      <c r="C23" s="8"/>
      <c r="D23" s="8"/>
      <c r="E23" s="8"/>
      <c r="F23" s="8"/>
      <c r="G23" s="8"/>
      <c r="H23" s="8"/>
      <c r="I23" s="8"/>
      <c r="J23" s="8"/>
      <c r="K23" s="8"/>
      <c r="O23" s="8"/>
      <c r="P23" s="8"/>
    </row>
    <row r="24" spans="1:16" ht="12.75">
      <c r="A24" s="8"/>
      <c r="B24" s="8"/>
      <c r="C24" s="8"/>
      <c r="D24" s="8"/>
      <c r="E24" s="8"/>
      <c r="F24" s="8"/>
      <c r="G24" s="8"/>
      <c r="H24" s="8"/>
      <c r="I24" s="8"/>
      <c r="J24" s="8"/>
      <c r="K24" s="8"/>
      <c r="O24" s="8"/>
      <c r="P24" s="8"/>
    </row>
    <row r="25" spans="1:16" ht="12.75">
      <c r="A25" s="8"/>
      <c r="B25" s="8"/>
      <c r="C25" s="8"/>
      <c r="D25" s="8"/>
      <c r="E25" s="8"/>
      <c r="F25" s="8"/>
      <c r="G25" s="8"/>
      <c r="H25" s="8"/>
      <c r="I25" s="8"/>
      <c r="J25" s="8"/>
      <c r="K25" s="8"/>
      <c r="O25" s="8"/>
      <c r="P25" s="8"/>
    </row>
    <row r="26" spans="1:16" ht="12.75">
      <c r="A26" s="8"/>
      <c r="B26" s="8"/>
      <c r="C26" s="8"/>
      <c r="D26" s="8"/>
      <c r="E26" s="8"/>
      <c r="F26" s="8"/>
      <c r="G26" s="8"/>
      <c r="H26" s="8"/>
      <c r="I26" s="8"/>
      <c r="J26" s="8"/>
      <c r="K26" s="8"/>
      <c r="O26" s="8"/>
      <c r="P26" s="8"/>
    </row>
    <row r="27" spans="1:16" ht="12.75">
      <c r="A27" s="8"/>
      <c r="B27" s="8"/>
      <c r="C27" s="8"/>
      <c r="D27" s="8"/>
      <c r="E27" s="8"/>
      <c r="F27" s="8"/>
      <c r="G27" s="8"/>
      <c r="H27" s="8"/>
      <c r="I27" s="8"/>
      <c r="J27" s="8"/>
      <c r="K27" s="8"/>
      <c r="O27" s="8"/>
      <c r="P27" s="8"/>
    </row>
    <row r="28" spans="1:16" ht="12.75">
      <c r="A28" s="8"/>
      <c r="B28" s="8"/>
      <c r="C28" s="8"/>
      <c r="D28" s="8"/>
      <c r="E28" s="8"/>
      <c r="F28" s="8"/>
      <c r="G28" s="8"/>
      <c r="H28" s="8"/>
      <c r="I28" s="8"/>
      <c r="J28" s="8"/>
      <c r="K28" s="8"/>
      <c r="O28" s="8"/>
      <c r="P28" s="8"/>
    </row>
    <row r="29" ht="12.75">
      <c r="G29" s="8"/>
    </row>
  </sheetData>
  <sheetProtection/>
  <mergeCells count="14">
    <mergeCell ref="B7:B11"/>
    <mergeCell ref="I9:I11"/>
    <mergeCell ref="A4:K4"/>
    <mergeCell ref="J9:J11"/>
    <mergeCell ref="K9:K11"/>
    <mergeCell ref="A7:A11"/>
    <mergeCell ref="C7:D9"/>
    <mergeCell ref="E7:E11"/>
    <mergeCell ref="F8:F11"/>
    <mergeCell ref="F7:K7"/>
    <mergeCell ref="G8:K8"/>
    <mergeCell ref="G9:G11"/>
    <mergeCell ref="H9:H11"/>
    <mergeCell ref="H1:K1"/>
  </mergeCells>
  <printOptions/>
  <pageMargins left="0.27" right="0.16" top="1" bottom="0.23" header="0.5" footer="0.16"/>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Q59"/>
  <sheetViews>
    <sheetView zoomScalePageLayoutView="0" workbookViewId="0" topLeftCell="A1">
      <selection activeCell="B29" sqref="B29"/>
    </sheetView>
  </sheetViews>
  <sheetFormatPr defaultColWidth="9.33203125" defaultRowHeight="12.75" outlineLevelRow="2" outlineLevelCol="1"/>
  <cols>
    <col min="1" max="1" width="3.83203125" style="9" customWidth="1"/>
    <col min="2" max="2" width="45.66015625" style="9" customWidth="1"/>
    <col min="3" max="3" width="8" style="10" hidden="1" customWidth="1" outlineLevel="1"/>
    <col min="4" max="4" width="10.5" style="10" hidden="1" customWidth="1" outlineLevel="1"/>
    <col min="5" max="5" width="7.33203125" style="9" hidden="1" customWidth="1" outlineLevel="1"/>
    <col min="6" max="6" width="9.16015625" style="9" hidden="1" customWidth="1" outlineLevel="1"/>
    <col min="7" max="7" width="8.66015625" style="9" customWidth="1" collapsed="1"/>
    <col min="8" max="8" width="10" style="9" customWidth="1"/>
    <col min="9" max="9" width="9.83203125" style="9" customWidth="1"/>
    <col min="10" max="10" width="10" style="9" customWidth="1"/>
    <col min="11" max="16384" width="9.33203125" style="9" customWidth="1"/>
  </cols>
  <sheetData>
    <row r="1" spans="1:17" ht="42.75" customHeight="1">
      <c r="A1" t="s">
        <v>55</v>
      </c>
      <c r="B1"/>
      <c r="C1"/>
      <c r="D1"/>
      <c r="E1"/>
      <c r="F1"/>
      <c r="G1" s="293" t="s">
        <v>306</v>
      </c>
      <c r="H1" s="293"/>
      <c r="I1" s="293"/>
      <c r="J1" s="293"/>
      <c r="K1" s="287"/>
      <c r="L1"/>
      <c r="M1"/>
      <c r="N1"/>
      <c r="O1"/>
      <c r="P1"/>
      <c r="Q1"/>
    </row>
    <row r="2" spans="1:17" ht="13.5" customHeight="1">
      <c r="A2"/>
      <c r="B2"/>
      <c r="C2"/>
      <c r="D2"/>
      <c r="E2"/>
      <c r="F2"/>
      <c r="G2" s="285"/>
      <c r="H2" s="285"/>
      <c r="I2" s="285"/>
      <c r="J2" s="285"/>
      <c r="K2" s="287"/>
      <c r="L2"/>
      <c r="M2"/>
      <c r="N2"/>
      <c r="O2"/>
      <c r="P2"/>
      <c r="Q2"/>
    </row>
    <row r="3" ht="15.75">
      <c r="J3" s="36" t="s">
        <v>227</v>
      </c>
    </row>
    <row r="4" spans="1:10" ht="18.75">
      <c r="A4" s="300" t="s">
        <v>140</v>
      </c>
      <c r="B4" s="300"/>
      <c r="C4" s="300"/>
      <c r="D4" s="300"/>
      <c r="E4" s="300"/>
      <c r="F4" s="300"/>
      <c r="G4" s="300"/>
      <c r="H4" s="300"/>
      <c r="I4" s="300"/>
      <c r="J4" s="300"/>
    </row>
    <row r="5" spans="2:10" ht="15.75">
      <c r="B5" s="10"/>
      <c r="J5" s="165" t="s">
        <v>71</v>
      </c>
    </row>
    <row r="6" spans="1:10" ht="22.5" customHeight="1">
      <c r="A6" s="298" t="s">
        <v>89</v>
      </c>
      <c r="B6" s="239" t="s">
        <v>90</v>
      </c>
      <c r="C6" s="298" t="s">
        <v>265</v>
      </c>
      <c r="D6" s="298"/>
      <c r="E6" s="298" t="s">
        <v>91</v>
      </c>
      <c r="F6" s="298"/>
      <c r="G6" s="291" t="s">
        <v>247</v>
      </c>
      <c r="H6" s="241"/>
      <c r="I6" s="241"/>
      <c r="J6" s="241"/>
    </row>
    <row r="7" spans="1:10" ht="27" customHeight="1">
      <c r="A7" s="298"/>
      <c r="B7" s="239"/>
      <c r="C7" s="298"/>
      <c r="D7" s="298"/>
      <c r="E7" s="298"/>
      <c r="F7" s="298"/>
      <c r="G7" s="240" t="s">
        <v>110</v>
      </c>
      <c r="H7" s="242" t="s">
        <v>109</v>
      </c>
      <c r="I7" s="242"/>
      <c r="J7" s="243"/>
    </row>
    <row r="8" spans="1:10" ht="47.25" customHeight="1">
      <c r="A8" s="298"/>
      <c r="B8" s="239"/>
      <c r="C8" s="56" t="s">
        <v>106</v>
      </c>
      <c r="D8" s="57" t="s">
        <v>88</v>
      </c>
      <c r="E8" s="56" t="s">
        <v>107</v>
      </c>
      <c r="F8" s="57" t="s">
        <v>88</v>
      </c>
      <c r="G8" s="240"/>
      <c r="H8" s="53" t="s">
        <v>111</v>
      </c>
      <c r="I8" s="53" t="s">
        <v>112</v>
      </c>
      <c r="J8" s="53" t="s">
        <v>128</v>
      </c>
    </row>
    <row r="9" spans="1:10" ht="13.5" customHeight="1">
      <c r="A9" s="58">
        <v>1</v>
      </c>
      <c r="B9" s="58">
        <v>2</v>
      </c>
      <c r="C9" s="58">
        <v>3</v>
      </c>
      <c r="D9" s="59">
        <v>4</v>
      </c>
      <c r="E9" s="58">
        <v>5</v>
      </c>
      <c r="F9" s="59">
        <v>6</v>
      </c>
      <c r="G9" s="58">
        <v>7</v>
      </c>
      <c r="H9" s="58">
        <v>8</v>
      </c>
      <c r="I9" s="58">
        <v>9</v>
      </c>
      <c r="J9" s="58">
        <v>10</v>
      </c>
    </row>
    <row r="10" spans="1:10" ht="18" customHeight="1">
      <c r="A10" s="60">
        <v>1</v>
      </c>
      <c r="B10" s="61" t="s">
        <v>108</v>
      </c>
      <c r="C10" s="200">
        <v>8.4</v>
      </c>
      <c r="D10" s="62">
        <v>1853.4</v>
      </c>
      <c r="E10" s="194">
        <v>120.1</v>
      </c>
      <c r="F10" s="191">
        <v>31233</v>
      </c>
      <c r="G10" s="191">
        <f>SUM(H10:J10)</f>
        <v>3104.5</v>
      </c>
      <c r="H10" s="63"/>
      <c r="I10" s="63">
        <v>5</v>
      </c>
      <c r="J10" s="63">
        <v>3099.5</v>
      </c>
    </row>
    <row r="11" spans="1:10" ht="72.75" customHeight="1" hidden="1" outlineLevel="1">
      <c r="A11" s="64" t="s">
        <v>94</v>
      </c>
      <c r="B11" s="65" t="s">
        <v>215</v>
      </c>
      <c r="C11" s="194"/>
      <c r="D11" s="53"/>
      <c r="E11" s="53"/>
      <c r="F11" s="63"/>
      <c r="G11" s="191">
        <f aca="true" t="shared" si="0" ref="G11:G26">SUM(H11:J11)</f>
        <v>0</v>
      </c>
      <c r="H11" s="63"/>
      <c r="I11" s="63"/>
      <c r="J11" s="63"/>
    </row>
    <row r="12" spans="1:10" ht="17.25" customHeight="1" hidden="1" outlineLevel="1" collapsed="1">
      <c r="A12" s="64" t="s">
        <v>97</v>
      </c>
      <c r="B12" s="66" t="s">
        <v>119</v>
      </c>
      <c r="C12" s="194"/>
      <c r="D12" s="62"/>
      <c r="E12" s="166">
        <v>19.2</v>
      </c>
      <c r="F12" s="63">
        <v>1920</v>
      </c>
      <c r="G12" s="191">
        <f t="shared" si="0"/>
        <v>0</v>
      </c>
      <c r="H12" s="191"/>
      <c r="I12" s="191"/>
      <c r="J12" s="191"/>
    </row>
    <row r="13" spans="1:10" ht="24" hidden="1" outlineLevel="1">
      <c r="A13" s="64" t="s">
        <v>115</v>
      </c>
      <c r="B13" s="67" t="s">
        <v>216</v>
      </c>
      <c r="C13" s="194"/>
      <c r="D13" s="53"/>
      <c r="E13" s="166"/>
      <c r="F13" s="63"/>
      <c r="G13" s="191">
        <f t="shared" si="0"/>
        <v>0</v>
      </c>
      <c r="H13" s="191"/>
      <c r="I13" s="191"/>
      <c r="J13" s="191"/>
    </row>
    <row r="14" spans="1:10" ht="18" customHeight="1" hidden="1" outlineLevel="1" collapsed="1">
      <c r="A14" s="64" t="s">
        <v>98</v>
      </c>
      <c r="B14" s="61" t="s">
        <v>120</v>
      </c>
      <c r="C14" s="194"/>
      <c r="D14" s="53"/>
      <c r="E14" s="166">
        <v>15.4</v>
      </c>
      <c r="F14" s="63">
        <v>2772</v>
      </c>
      <c r="G14" s="191">
        <f t="shared" si="0"/>
        <v>0</v>
      </c>
      <c r="H14" s="191"/>
      <c r="I14" s="191"/>
      <c r="J14" s="191"/>
    </row>
    <row r="15" spans="1:13" ht="83.25" customHeight="1" hidden="1" outlineLevel="1">
      <c r="A15" s="64" t="s">
        <v>116</v>
      </c>
      <c r="B15" s="68" t="s">
        <v>197</v>
      </c>
      <c r="C15" s="194"/>
      <c r="D15" s="53"/>
      <c r="E15" s="55"/>
      <c r="F15" s="63"/>
      <c r="G15" s="191">
        <f t="shared" si="0"/>
        <v>0</v>
      </c>
      <c r="H15" s="191"/>
      <c r="I15" s="191"/>
      <c r="J15" s="191"/>
      <c r="L15" s="10"/>
      <c r="M15" s="10"/>
    </row>
    <row r="16" spans="1:10" ht="24.75" customHeight="1" hidden="1" outlineLevel="1" collapsed="1">
      <c r="A16" s="64" t="s">
        <v>99</v>
      </c>
      <c r="B16" s="61" t="s">
        <v>201</v>
      </c>
      <c r="C16" s="201"/>
      <c r="D16" s="58"/>
      <c r="E16" s="55"/>
      <c r="F16" s="63">
        <v>750</v>
      </c>
      <c r="G16" s="191">
        <f t="shared" si="0"/>
        <v>0</v>
      </c>
      <c r="H16" s="191"/>
      <c r="I16" s="191"/>
      <c r="J16" s="191"/>
    </row>
    <row r="17" spans="1:10" ht="20.25" customHeight="1" collapsed="1">
      <c r="A17" s="64" t="s">
        <v>100</v>
      </c>
      <c r="B17" s="61" t="s">
        <v>113</v>
      </c>
      <c r="C17" s="200">
        <v>4.7</v>
      </c>
      <c r="D17" s="194">
        <v>994.9</v>
      </c>
      <c r="E17" s="195">
        <v>96.6</v>
      </c>
      <c r="F17" s="191">
        <v>25113</v>
      </c>
      <c r="G17" s="191">
        <f t="shared" si="0"/>
        <v>1134.07046</v>
      </c>
      <c r="H17" s="191"/>
      <c r="I17" s="191">
        <f>169.8</f>
        <v>169.8</v>
      </c>
      <c r="J17" s="191">
        <v>964.27046</v>
      </c>
    </row>
    <row r="18" spans="1:10" ht="201.75" customHeight="1" hidden="1" outlineLevel="1">
      <c r="A18" s="69" t="s">
        <v>117</v>
      </c>
      <c r="B18" s="70" t="s">
        <v>198</v>
      </c>
      <c r="C18" s="202"/>
      <c r="D18" s="71"/>
      <c r="E18" s="55"/>
      <c r="F18" s="55"/>
      <c r="G18" s="191">
        <f t="shared" si="0"/>
        <v>0</v>
      </c>
      <c r="H18" s="191"/>
      <c r="I18" s="191"/>
      <c r="J18" s="191"/>
    </row>
    <row r="19" spans="1:10" ht="22.5" customHeight="1" collapsed="1">
      <c r="A19" s="64" t="s">
        <v>101</v>
      </c>
      <c r="B19" s="61" t="s">
        <v>199</v>
      </c>
      <c r="C19" s="201"/>
      <c r="D19" s="53">
        <v>263.4</v>
      </c>
      <c r="E19" s="55"/>
      <c r="F19" s="55">
        <v>2240</v>
      </c>
      <c r="G19" s="191">
        <f t="shared" si="0"/>
        <v>139.8</v>
      </c>
      <c r="H19" s="191"/>
      <c r="I19" s="191">
        <f>99.8+40</f>
        <v>139.8</v>
      </c>
      <c r="J19" s="191"/>
    </row>
    <row r="20" spans="1:10" ht="25.5" customHeight="1" hidden="1" outlineLevel="1">
      <c r="A20" s="64" t="s">
        <v>102</v>
      </c>
      <c r="B20" s="61" t="s">
        <v>217</v>
      </c>
      <c r="C20" s="58"/>
      <c r="D20" s="58"/>
      <c r="E20" s="55"/>
      <c r="F20" s="55">
        <v>300</v>
      </c>
      <c r="G20" s="191">
        <f t="shared" si="0"/>
        <v>0</v>
      </c>
      <c r="H20" s="191"/>
      <c r="I20" s="191"/>
      <c r="J20" s="191"/>
    </row>
    <row r="21" spans="1:10" ht="16.5" customHeight="1" hidden="1" outlineLevel="1">
      <c r="A21" s="64" t="s">
        <v>103</v>
      </c>
      <c r="B21" s="61" t="s">
        <v>200</v>
      </c>
      <c r="C21" s="58"/>
      <c r="D21" s="58"/>
      <c r="E21" s="55"/>
      <c r="F21" s="55">
        <v>725</v>
      </c>
      <c r="G21" s="191">
        <f t="shared" si="0"/>
        <v>0</v>
      </c>
      <c r="H21" s="191"/>
      <c r="I21" s="191"/>
      <c r="J21" s="191"/>
    </row>
    <row r="22" spans="1:10" ht="17.25" customHeight="1" collapsed="1">
      <c r="A22" s="64" t="s">
        <v>104</v>
      </c>
      <c r="B22" s="61" t="s">
        <v>114</v>
      </c>
      <c r="C22" s="58"/>
      <c r="D22" s="53">
        <v>240</v>
      </c>
      <c r="E22" s="55"/>
      <c r="F22" s="55">
        <v>730</v>
      </c>
      <c r="G22" s="191">
        <f t="shared" si="0"/>
        <v>122.3</v>
      </c>
      <c r="H22" s="191">
        <v>122.3</v>
      </c>
      <c r="I22" s="191"/>
      <c r="J22" s="191"/>
    </row>
    <row r="23" spans="1:10" ht="15.75" customHeight="1">
      <c r="A23" s="64" t="s">
        <v>105</v>
      </c>
      <c r="B23" s="61" t="s">
        <v>75</v>
      </c>
      <c r="C23" s="53" t="s">
        <v>270</v>
      </c>
      <c r="D23" s="53">
        <v>41.4</v>
      </c>
      <c r="E23" s="55"/>
      <c r="F23" s="55">
        <v>140</v>
      </c>
      <c r="G23" s="191">
        <f t="shared" si="0"/>
        <v>2</v>
      </c>
      <c r="H23" s="191"/>
      <c r="I23" s="191">
        <v>2</v>
      </c>
      <c r="J23" s="191"/>
    </row>
    <row r="24" spans="1:10" ht="17.25" customHeight="1">
      <c r="A24" s="64" t="s">
        <v>118</v>
      </c>
      <c r="B24" s="61" t="s">
        <v>81</v>
      </c>
      <c r="C24" s="58"/>
      <c r="D24" s="62">
        <v>20.9</v>
      </c>
      <c r="E24" s="55"/>
      <c r="F24" s="55">
        <v>340</v>
      </c>
      <c r="G24" s="191">
        <f t="shared" si="0"/>
        <v>24</v>
      </c>
      <c r="H24" s="191"/>
      <c r="I24" s="191">
        <v>24</v>
      </c>
      <c r="J24" s="191"/>
    </row>
    <row r="25" spans="1:10" ht="61.5" customHeight="1" hidden="1" outlineLevel="1">
      <c r="A25" s="69" t="s">
        <v>202</v>
      </c>
      <c r="B25" s="61" t="s">
        <v>245</v>
      </c>
      <c r="C25" s="58"/>
      <c r="D25" s="72"/>
      <c r="E25" s="55"/>
      <c r="F25" s="192">
        <v>4535</v>
      </c>
      <c r="G25" s="191">
        <f t="shared" si="0"/>
        <v>0</v>
      </c>
      <c r="H25" s="191"/>
      <c r="I25" s="193"/>
      <c r="J25" s="191"/>
    </row>
    <row r="26" spans="1:10" ht="39" customHeight="1" collapsed="1">
      <c r="A26" s="69" t="s">
        <v>223</v>
      </c>
      <c r="B26" s="61" t="s">
        <v>268</v>
      </c>
      <c r="C26" s="204"/>
      <c r="D26" s="72"/>
      <c r="E26" s="55"/>
      <c r="F26" s="192">
        <v>144</v>
      </c>
      <c r="G26" s="191">
        <f t="shared" si="0"/>
        <v>97.698</v>
      </c>
      <c r="H26" s="191">
        <v>97.698</v>
      </c>
      <c r="I26" s="193"/>
      <c r="J26" s="191"/>
    </row>
    <row r="27" spans="1:17" ht="25.5" customHeight="1">
      <c r="A27" s="60"/>
      <c r="B27" s="73" t="s">
        <v>63</v>
      </c>
      <c r="C27" s="74"/>
      <c r="D27" s="93">
        <f>SUM(D10:D25)</f>
        <v>3414.0000000000005</v>
      </c>
      <c r="E27" s="93"/>
      <c r="F27" s="93">
        <f>SUM(F10:F26)</f>
        <v>70942</v>
      </c>
      <c r="G27" s="93">
        <f>SUM(G10:G26)</f>
        <v>4624.368460000001</v>
      </c>
      <c r="H27" s="93">
        <f>SUM(H10:H26)</f>
        <v>219.998</v>
      </c>
      <c r="I27" s="93">
        <f>SUM(I10:I26)</f>
        <v>340.6</v>
      </c>
      <c r="J27" s="93">
        <f>SUM(J10:J26)</f>
        <v>4063.7704599999997</v>
      </c>
      <c r="Q27" s="203"/>
    </row>
    <row r="28" spans="1:7" ht="12">
      <c r="A28" s="10"/>
      <c r="B28" s="10"/>
      <c r="E28" s="10"/>
      <c r="F28" s="10"/>
      <c r="G28" s="10"/>
    </row>
    <row r="29" spans="1:17" ht="42.75" customHeight="1">
      <c r="A29" t="s">
        <v>55</v>
      </c>
      <c r="B29"/>
      <c r="C29"/>
      <c r="D29"/>
      <c r="E29"/>
      <c r="F29"/>
      <c r="G29" s="293" t="s">
        <v>306</v>
      </c>
      <c r="H29" s="293"/>
      <c r="I29" s="293"/>
      <c r="J29" s="293"/>
      <c r="K29" s="293"/>
      <c r="L29" s="293"/>
      <c r="M29"/>
      <c r="N29"/>
      <c r="O29"/>
      <c r="P29"/>
      <c r="Q29"/>
    </row>
    <row r="30" spans="1:17" ht="15" customHeight="1">
      <c r="A30"/>
      <c r="B30"/>
      <c r="C30"/>
      <c r="D30"/>
      <c r="E30"/>
      <c r="F30"/>
      <c r="G30" s="285"/>
      <c r="H30" s="285"/>
      <c r="I30" s="285"/>
      <c r="J30" s="285"/>
      <c r="K30" s="287"/>
      <c r="L30"/>
      <c r="M30"/>
      <c r="N30"/>
      <c r="O30"/>
      <c r="P30"/>
      <c r="Q30"/>
    </row>
    <row r="31" spans="1:12" ht="15.75" customHeight="1">
      <c r="A31" s="299" t="s">
        <v>287</v>
      </c>
      <c r="B31" s="299"/>
      <c r="C31" s="299"/>
      <c r="D31" s="299"/>
      <c r="E31" s="299"/>
      <c r="F31" s="299"/>
      <c r="G31" s="299"/>
      <c r="L31" s="36" t="s">
        <v>57</v>
      </c>
    </row>
    <row r="32" spans="1:9" ht="12.75" customHeight="1">
      <c r="A32" s="299"/>
      <c r="B32" s="299"/>
      <c r="C32" s="299"/>
      <c r="D32" s="299"/>
      <c r="E32" s="299"/>
      <c r="F32" s="299"/>
      <c r="G32" s="299"/>
      <c r="I32" s="9"/>
    </row>
    <row r="33" spans="6:10" ht="15.75">
      <c r="F33" s="9"/>
      <c r="J33" s="6" t="s">
        <v>71</v>
      </c>
    </row>
    <row r="34" spans="1:12" ht="18.75" customHeight="1">
      <c r="A34" s="247" t="s">
        <v>69</v>
      </c>
      <c r="B34" s="304" t="s">
        <v>60</v>
      </c>
      <c r="C34" s="305"/>
      <c r="D34" s="305"/>
      <c r="E34" s="306"/>
      <c r="F34" s="231" t="s">
        <v>251</v>
      </c>
      <c r="G34" s="236" t="s">
        <v>252</v>
      </c>
      <c r="H34" s="236"/>
      <c r="I34" s="236"/>
      <c r="J34" s="236"/>
      <c r="K34" s="236"/>
      <c r="L34" s="236"/>
    </row>
    <row r="35" spans="1:12" ht="34.5" customHeight="1">
      <c r="A35" s="248"/>
      <c r="B35" s="307"/>
      <c r="C35" s="308"/>
      <c r="D35" s="308"/>
      <c r="E35" s="309"/>
      <c r="F35" s="232"/>
      <c r="G35" s="236" t="s">
        <v>150</v>
      </c>
      <c r="H35" s="236"/>
      <c r="I35" s="236" t="s">
        <v>151</v>
      </c>
      <c r="J35" s="236"/>
      <c r="K35" s="236" t="s">
        <v>288</v>
      </c>
      <c r="L35" s="236"/>
    </row>
    <row r="36" spans="1:12" ht="29.25" customHeight="1">
      <c r="A36" s="75" t="s">
        <v>61</v>
      </c>
      <c r="B36" s="310" t="s">
        <v>152</v>
      </c>
      <c r="C36" s="311"/>
      <c r="D36" s="311"/>
      <c r="E36" s="311"/>
      <c r="F36" s="263"/>
      <c r="G36" s="263"/>
      <c r="H36" s="263"/>
      <c r="I36" s="263"/>
      <c r="J36" s="263"/>
      <c r="K36" s="263"/>
      <c r="L36" s="264"/>
    </row>
    <row r="37" spans="1:12" ht="20.25" customHeight="1">
      <c r="A37" s="76" t="s">
        <v>153</v>
      </c>
      <c r="B37" s="254" t="s">
        <v>154</v>
      </c>
      <c r="C37" s="255"/>
      <c r="D37" s="255"/>
      <c r="E37" s="238"/>
      <c r="F37" s="161">
        <v>208.9</v>
      </c>
      <c r="G37" s="246">
        <f>SUM(I37:L37)</f>
        <v>181.849</v>
      </c>
      <c r="H37" s="246"/>
      <c r="I37" s="246">
        <v>181.849</v>
      </c>
      <c r="J37" s="246"/>
      <c r="K37" s="246"/>
      <c r="L37" s="246"/>
    </row>
    <row r="38" spans="1:12" ht="21" customHeight="1">
      <c r="A38" s="16" t="s">
        <v>155</v>
      </c>
      <c r="B38" s="254" t="s">
        <v>156</v>
      </c>
      <c r="C38" s="255"/>
      <c r="D38" s="255"/>
      <c r="E38" s="238"/>
      <c r="F38" s="161"/>
      <c r="G38" s="246">
        <f>SUM(I38:L38)</f>
        <v>0</v>
      </c>
      <c r="H38" s="246"/>
      <c r="I38" s="246"/>
      <c r="J38" s="246"/>
      <c r="K38" s="246"/>
      <c r="L38" s="246"/>
    </row>
    <row r="39" spans="1:12" ht="21" customHeight="1">
      <c r="A39" s="16" t="s">
        <v>157</v>
      </c>
      <c r="B39" s="254" t="s">
        <v>281</v>
      </c>
      <c r="C39" s="255"/>
      <c r="D39" s="255"/>
      <c r="E39" s="238"/>
      <c r="F39" s="161">
        <v>23.5</v>
      </c>
      <c r="G39" s="246">
        <f>SUM(I39:L39)</f>
        <v>7.2</v>
      </c>
      <c r="H39" s="246"/>
      <c r="I39" s="246">
        <v>7.2</v>
      </c>
      <c r="J39" s="246"/>
      <c r="K39" s="246"/>
      <c r="L39" s="246"/>
    </row>
    <row r="40" spans="1:12" ht="18" customHeight="1" hidden="1" outlineLevel="1">
      <c r="A40" s="16" t="s">
        <v>158</v>
      </c>
      <c r="B40" s="16" t="s">
        <v>209</v>
      </c>
      <c r="C40" s="80"/>
      <c r="D40" s="80"/>
      <c r="E40" s="80"/>
      <c r="F40" s="161"/>
      <c r="G40" s="107"/>
      <c r="H40" s="107"/>
      <c r="I40" s="107"/>
      <c r="J40" s="107"/>
      <c r="K40" s="107"/>
      <c r="L40" s="108"/>
    </row>
    <row r="41" spans="1:12" ht="26.25" customHeight="1" hidden="1" outlineLevel="1">
      <c r="A41" s="233" t="s">
        <v>159</v>
      </c>
      <c r="B41" s="16" t="s">
        <v>160</v>
      </c>
      <c r="C41" s="80"/>
      <c r="D41" s="80"/>
      <c r="E41" s="80"/>
      <c r="F41" s="161"/>
      <c r="G41" s="107"/>
      <c r="H41" s="107"/>
      <c r="I41" s="107"/>
      <c r="J41" s="107"/>
      <c r="K41" s="107"/>
      <c r="L41" s="108"/>
    </row>
    <row r="42" spans="1:12" ht="15.75" hidden="1" outlineLevel="2">
      <c r="A42" s="234"/>
      <c r="B42" s="18" t="s">
        <v>161</v>
      </c>
      <c r="C42" s="81"/>
      <c r="D42" s="81"/>
      <c r="E42" s="81"/>
      <c r="F42" s="162"/>
      <c r="G42" s="110"/>
      <c r="H42" s="110"/>
      <c r="I42" s="110"/>
      <c r="J42" s="110"/>
      <c r="K42" s="110"/>
      <c r="L42" s="108"/>
    </row>
    <row r="43" spans="1:12" ht="15.75" hidden="1" outlineLevel="2">
      <c r="A43" s="234"/>
      <c r="B43" s="18" t="s">
        <v>162</v>
      </c>
      <c r="C43" s="81"/>
      <c r="D43" s="81"/>
      <c r="E43" s="81"/>
      <c r="F43" s="162"/>
      <c r="G43" s="110"/>
      <c r="H43" s="110"/>
      <c r="I43" s="110"/>
      <c r="J43" s="110"/>
      <c r="K43" s="110"/>
      <c r="L43" s="108"/>
    </row>
    <row r="44" spans="1:12" ht="15.75" hidden="1" outlineLevel="1" collapsed="1">
      <c r="A44" s="235"/>
      <c r="B44" s="18" t="s">
        <v>208</v>
      </c>
      <c r="C44" s="81"/>
      <c r="D44" s="81"/>
      <c r="E44" s="81"/>
      <c r="F44" s="162"/>
      <c r="G44" s="110"/>
      <c r="H44" s="110"/>
      <c r="I44" s="110"/>
      <c r="J44" s="110"/>
      <c r="K44" s="110"/>
      <c r="L44" s="108"/>
    </row>
    <row r="45" spans="1:12" ht="28.5" customHeight="1" hidden="1" outlineLevel="1">
      <c r="A45" s="233" t="s">
        <v>163</v>
      </c>
      <c r="B45" s="16" t="s">
        <v>164</v>
      </c>
      <c r="C45" s="80"/>
      <c r="D45" s="80"/>
      <c r="E45" s="80"/>
      <c r="F45" s="107"/>
      <c r="G45" s="107"/>
      <c r="H45" s="107"/>
      <c r="I45" s="107"/>
      <c r="J45" s="107"/>
      <c r="K45" s="107"/>
      <c r="L45" s="108"/>
    </row>
    <row r="46" spans="1:12" ht="18" customHeight="1" hidden="1" outlineLevel="1">
      <c r="A46" s="235"/>
      <c r="B46" s="18" t="s">
        <v>165</v>
      </c>
      <c r="C46" s="81"/>
      <c r="D46" s="81"/>
      <c r="E46" s="81"/>
      <c r="F46" s="110"/>
      <c r="G46" s="110"/>
      <c r="H46" s="110"/>
      <c r="I46" s="110"/>
      <c r="J46" s="110"/>
      <c r="K46" s="110"/>
      <c r="L46" s="108"/>
    </row>
    <row r="47" spans="1:12" ht="25.5" hidden="1" outlineLevel="1">
      <c r="A47" s="233" t="s">
        <v>166</v>
      </c>
      <c r="B47" s="16" t="s">
        <v>167</v>
      </c>
      <c r="C47" s="80"/>
      <c r="D47" s="80"/>
      <c r="E47" s="80"/>
      <c r="F47" s="107"/>
      <c r="G47" s="107"/>
      <c r="H47" s="107"/>
      <c r="I47" s="107"/>
      <c r="J47" s="107"/>
      <c r="K47" s="107"/>
      <c r="L47" s="108"/>
    </row>
    <row r="48" spans="1:12" ht="17.25" customHeight="1" hidden="1" outlineLevel="1">
      <c r="A48" s="234"/>
      <c r="B48" s="18" t="s">
        <v>168</v>
      </c>
      <c r="C48" s="81"/>
      <c r="D48" s="81"/>
      <c r="E48" s="81"/>
      <c r="F48" s="110"/>
      <c r="G48" s="110"/>
      <c r="H48" s="110"/>
      <c r="I48" s="110"/>
      <c r="J48" s="110"/>
      <c r="K48" s="110"/>
      <c r="L48" s="108"/>
    </row>
    <row r="49" spans="1:12" ht="30" customHeight="1" collapsed="1">
      <c r="A49" s="314" t="s">
        <v>169</v>
      </c>
      <c r="B49" s="315"/>
      <c r="C49" s="315"/>
      <c r="D49" s="315"/>
      <c r="E49" s="316"/>
      <c r="F49" s="113">
        <f>SUM(F36:F48)</f>
        <v>232.4</v>
      </c>
      <c r="G49" s="302"/>
      <c r="H49" s="302"/>
      <c r="I49" s="302"/>
      <c r="J49" s="302"/>
      <c r="K49" s="302"/>
      <c r="L49" s="302"/>
    </row>
    <row r="50" spans="1:12" ht="15.75" customHeight="1" hidden="1" outlineLevel="1">
      <c r="A50" s="21" t="s">
        <v>62</v>
      </c>
      <c r="B50" s="34" t="s">
        <v>170</v>
      </c>
      <c r="C50" s="35"/>
      <c r="D50" s="35"/>
      <c r="E50" s="35"/>
      <c r="F50" s="21"/>
      <c r="G50" s="163"/>
      <c r="H50" s="163"/>
      <c r="I50" s="163"/>
      <c r="J50" s="163"/>
      <c r="K50" s="163"/>
      <c r="L50" s="163"/>
    </row>
    <row r="51" spans="1:12" ht="25.5" hidden="1" outlineLevel="1">
      <c r="A51" s="233" t="s">
        <v>171</v>
      </c>
      <c r="B51" s="16" t="s">
        <v>172</v>
      </c>
      <c r="C51" s="80"/>
      <c r="D51" s="80"/>
      <c r="E51" s="80"/>
      <c r="F51" s="106"/>
      <c r="G51" s="161"/>
      <c r="H51" s="161"/>
      <c r="I51" s="161"/>
      <c r="J51" s="161"/>
      <c r="K51" s="161"/>
      <c r="L51" s="106"/>
    </row>
    <row r="52" spans="1:12" ht="25.5" hidden="1" outlineLevel="1">
      <c r="A52" s="234"/>
      <c r="B52" s="18" t="s">
        <v>173</v>
      </c>
      <c r="C52" s="81"/>
      <c r="D52" s="81"/>
      <c r="E52" s="81"/>
      <c r="F52" s="108"/>
      <c r="G52" s="162"/>
      <c r="H52" s="162"/>
      <c r="I52" s="162"/>
      <c r="J52" s="162"/>
      <c r="K52" s="162"/>
      <c r="L52" s="108"/>
    </row>
    <row r="53" spans="1:12" ht="15.75" hidden="1" outlineLevel="1">
      <c r="A53" s="234"/>
      <c r="B53" s="18" t="s">
        <v>174</v>
      </c>
      <c r="C53" s="81"/>
      <c r="D53" s="81"/>
      <c r="E53" s="81"/>
      <c r="F53" s="108"/>
      <c r="G53" s="162"/>
      <c r="H53" s="162"/>
      <c r="I53" s="162"/>
      <c r="J53" s="162"/>
      <c r="K53" s="162"/>
      <c r="L53" s="108"/>
    </row>
    <row r="54" spans="1:12" ht="15.75" hidden="1" outlineLevel="1">
      <c r="A54" s="234"/>
      <c r="B54" s="18" t="s">
        <v>175</v>
      </c>
      <c r="C54" s="81"/>
      <c r="D54" s="81"/>
      <c r="E54" s="81"/>
      <c r="F54" s="108"/>
      <c r="G54" s="162"/>
      <c r="H54" s="162"/>
      <c r="I54" s="162"/>
      <c r="J54" s="162"/>
      <c r="K54" s="162"/>
      <c r="L54" s="108"/>
    </row>
    <row r="55" spans="1:12" ht="15.75" hidden="1" outlineLevel="1">
      <c r="A55" s="235"/>
      <c r="B55" s="18" t="s">
        <v>176</v>
      </c>
      <c r="C55" s="81"/>
      <c r="D55" s="81"/>
      <c r="E55" s="81"/>
      <c r="F55" s="108"/>
      <c r="G55" s="162"/>
      <c r="H55" s="162"/>
      <c r="I55" s="162"/>
      <c r="J55" s="162"/>
      <c r="K55" s="162"/>
      <c r="L55" s="108"/>
    </row>
    <row r="56" spans="1:12" ht="30.75" customHeight="1" hidden="1" outlineLevel="1">
      <c r="A56" s="77" t="s">
        <v>177</v>
      </c>
      <c r="B56" s="20"/>
      <c r="C56" s="82"/>
      <c r="D56" s="82"/>
      <c r="E56" s="82"/>
      <c r="F56" s="164"/>
      <c r="G56" s="161"/>
      <c r="H56" s="161"/>
      <c r="I56" s="161"/>
      <c r="J56" s="161"/>
      <c r="K56" s="161"/>
      <c r="L56" s="108"/>
    </row>
    <row r="57" spans="1:12" ht="33" customHeight="1" collapsed="1">
      <c r="A57" s="78" t="s">
        <v>62</v>
      </c>
      <c r="B57" s="312" t="s">
        <v>178</v>
      </c>
      <c r="C57" s="313"/>
      <c r="D57" s="223"/>
      <c r="E57" s="223"/>
      <c r="F57" s="22">
        <v>101.6</v>
      </c>
      <c r="G57" s="246">
        <f>SUM(I57:L57)</f>
        <v>4.577</v>
      </c>
      <c r="H57" s="246"/>
      <c r="I57" s="303">
        <v>4.577</v>
      </c>
      <c r="J57" s="303"/>
      <c r="K57" s="303"/>
      <c r="L57" s="303"/>
    </row>
    <row r="58" spans="1:12" ht="33" customHeight="1">
      <c r="A58" s="79">
        <v>3</v>
      </c>
      <c r="B58" s="251" t="s">
        <v>282</v>
      </c>
      <c r="C58" s="252"/>
      <c r="D58" s="252"/>
      <c r="E58" s="253"/>
      <c r="F58" s="22"/>
      <c r="G58" s="246">
        <f>SUM(I58:L58)</f>
        <v>56.66</v>
      </c>
      <c r="H58" s="246"/>
      <c r="I58" s="303">
        <v>56.66</v>
      </c>
      <c r="J58" s="303"/>
      <c r="K58" s="317"/>
      <c r="L58" s="318"/>
    </row>
    <row r="59" spans="1:12" ht="21.75" customHeight="1">
      <c r="A59" s="244" t="s">
        <v>63</v>
      </c>
      <c r="B59" s="245"/>
      <c r="C59" s="245"/>
      <c r="D59" s="225"/>
      <c r="E59" s="225"/>
      <c r="F59" s="113">
        <f>SUM(F49:F57)</f>
        <v>334</v>
      </c>
      <c r="G59" s="237">
        <f>SUM(G37:H58)</f>
        <v>250.28599999999997</v>
      </c>
      <c r="H59" s="301"/>
      <c r="I59" s="237">
        <f>SUM(I37:J58)</f>
        <v>250.28599999999997</v>
      </c>
      <c r="J59" s="301"/>
      <c r="K59" s="302">
        <f>SUM(K49:K57)</f>
        <v>0</v>
      </c>
      <c r="L59" s="302"/>
    </row>
  </sheetData>
  <sheetProtection/>
  <mergeCells count="51">
    <mergeCell ref="K57:L57"/>
    <mergeCell ref="K59:L59"/>
    <mergeCell ref="K37:L37"/>
    <mergeCell ref="K38:L38"/>
    <mergeCell ref="K39:L39"/>
    <mergeCell ref="K49:L49"/>
    <mergeCell ref="K58:L58"/>
    <mergeCell ref="B34:E35"/>
    <mergeCell ref="B36:E36"/>
    <mergeCell ref="B57:C57"/>
    <mergeCell ref="A41:A44"/>
    <mergeCell ref="A45:A46"/>
    <mergeCell ref="A47:A48"/>
    <mergeCell ref="A49:E49"/>
    <mergeCell ref="G39:H39"/>
    <mergeCell ref="K35:L35"/>
    <mergeCell ref="G35:H35"/>
    <mergeCell ref="I35:J35"/>
    <mergeCell ref="I37:J37"/>
    <mergeCell ref="I39:J39"/>
    <mergeCell ref="G59:H59"/>
    <mergeCell ref="G58:H58"/>
    <mergeCell ref="G49:H49"/>
    <mergeCell ref="I58:J58"/>
    <mergeCell ref="I49:J49"/>
    <mergeCell ref="I57:J57"/>
    <mergeCell ref="I59:J59"/>
    <mergeCell ref="H7:J7"/>
    <mergeCell ref="A59:C59"/>
    <mergeCell ref="G57:H57"/>
    <mergeCell ref="A34:A35"/>
    <mergeCell ref="F34:F35"/>
    <mergeCell ref="A51:A55"/>
    <mergeCell ref="G37:H37"/>
    <mergeCell ref="G38:H38"/>
    <mergeCell ref="G34:L34"/>
    <mergeCell ref="I38:J38"/>
    <mergeCell ref="B58:E58"/>
    <mergeCell ref="B37:E37"/>
    <mergeCell ref="B38:E38"/>
    <mergeCell ref="B39:E39"/>
    <mergeCell ref="G1:J1"/>
    <mergeCell ref="G29:L29"/>
    <mergeCell ref="A31:G32"/>
    <mergeCell ref="A4:J4"/>
    <mergeCell ref="A6:A8"/>
    <mergeCell ref="B6:B8"/>
    <mergeCell ref="C6:D7"/>
    <mergeCell ref="E6:F7"/>
    <mergeCell ref="G7:G8"/>
    <mergeCell ref="G6:J6"/>
  </mergeCells>
  <printOptions/>
  <pageMargins left="0.2755905511811024" right="0" top="0.51" bottom="0" header="0.41"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85"/>
  <sheetViews>
    <sheetView zoomScalePageLayoutView="0" workbookViewId="0" topLeftCell="A51">
      <selection activeCell="B6" sqref="B6:B8"/>
    </sheetView>
  </sheetViews>
  <sheetFormatPr defaultColWidth="9.33203125" defaultRowHeight="12.75" outlineLevelRow="1" outlineLevelCol="1"/>
  <cols>
    <col min="1" max="1" width="5" style="0" customWidth="1"/>
    <col min="2" max="2" width="73.66015625" style="0" customWidth="1"/>
    <col min="3" max="3" width="9.83203125" style="0" hidden="1" customWidth="1" outlineLevel="1"/>
    <col min="4" max="4" width="8.33203125" style="0" hidden="1" customWidth="1" outlineLevel="1"/>
    <col min="5" max="6" width="0" style="0" hidden="1" customWidth="1" outlineLevel="1"/>
    <col min="7" max="7" width="10.83203125" style="0" hidden="1" customWidth="1" outlineLevel="1" collapsed="1"/>
    <col min="8" max="8" width="11.66015625" style="0" customWidth="1" collapsed="1"/>
    <col min="9" max="9" width="14.16015625" style="0" customWidth="1"/>
    <col min="10" max="10" width="12.33203125" style="0" customWidth="1"/>
    <col min="11" max="11" width="12.66015625" style="0" customWidth="1"/>
  </cols>
  <sheetData>
    <row r="1" spans="1:11" ht="45" customHeight="1">
      <c r="A1" t="s">
        <v>55</v>
      </c>
      <c r="H1" s="293" t="s">
        <v>305</v>
      </c>
      <c r="I1" s="293"/>
      <c r="J1" s="293"/>
      <c r="K1" s="293"/>
    </row>
    <row r="2" spans="8:11" ht="7.5" customHeight="1">
      <c r="H2" s="285"/>
      <c r="I2" s="285"/>
      <c r="J2" s="285"/>
      <c r="K2" s="285"/>
    </row>
    <row r="3" spans="3:10" ht="12.75">
      <c r="C3" s="8"/>
      <c r="D3" s="8"/>
      <c r="J3" s="226" t="s">
        <v>292</v>
      </c>
    </row>
    <row r="4" spans="1:7" ht="20.25">
      <c r="A4" s="319" t="s">
        <v>121</v>
      </c>
      <c r="B4" s="319"/>
      <c r="C4" s="319"/>
      <c r="D4" s="319"/>
      <c r="E4" s="319"/>
      <c r="F4" s="319"/>
      <c r="G4" s="319"/>
    </row>
    <row r="5" spans="3:6" ht="9" customHeight="1">
      <c r="C5" s="8"/>
      <c r="D5" s="8"/>
      <c r="F5" t="s">
        <v>124</v>
      </c>
    </row>
    <row r="6" spans="1:11" ht="12.75" customHeight="1">
      <c r="A6" s="320" t="s">
        <v>89</v>
      </c>
      <c r="B6" s="322" t="s">
        <v>90</v>
      </c>
      <c r="C6" s="298" t="s">
        <v>246</v>
      </c>
      <c r="D6" s="298"/>
      <c r="E6" s="323" t="s">
        <v>91</v>
      </c>
      <c r="F6" s="298"/>
      <c r="G6" s="54" t="s">
        <v>247</v>
      </c>
      <c r="H6" s="291" t="s">
        <v>247</v>
      </c>
      <c r="I6" s="241"/>
      <c r="J6" s="241"/>
      <c r="K6" s="241"/>
    </row>
    <row r="7" spans="1:11" ht="12.75" customHeight="1">
      <c r="A7" s="321"/>
      <c r="B7" s="322"/>
      <c r="C7" s="298"/>
      <c r="D7" s="298"/>
      <c r="E7" s="323"/>
      <c r="F7" s="298"/>
      <c r="G7" s="298" t="s">
        <v>92</v>
      </c>
      <c r="H7" s="240" t="s">
        <v>110</v>
      </c>
      <c r="I7" s="242" t="s">
        <v>109</v>
      </c>
      <c r="J7" s="242"/>
      <c r="K7" s="243"/>
    </row>
    <row r="8" spans="1:11" ht="48">
      <c r="A8" s="321"/>
      <c r="B8" s="322"/>
      <c r="C8" s="54" t="s">
        <v>87</v>
      </c>
      <c r="D8" s="54" t="s">
        <v>88</v>
      </c>
      <c r="E8" s="215" t="s">
        <v>87</v>
      </c>
      <c r="F8" s="54" t="s">
        <v>88</v>
      </c>
      <c r="G8" s="298"/>
      <c r="H8" s="240"/>
      <c r="I8" s="53" t="s">
        <v>290</v>
      </c>
      <c r="J8" s="53" t="s">
        <v>112</v>
      </c>
      <c r="K8" s="53" t="s">
        <v>128</v>
      </c>
    </row>
    <row r="9" spans="1:11" ht="48">
      <c r="A9" s="7">
        <v>1</v>
      </c>
      <c r="B9" s="208" t="s">
        <v>93</v>
      </c>
      <c r="C9" s="85"/>
      <c r="D9" s="19"/>
      <c r="E9" s="216" t="s">
        <v>122</v>
      </c>
      <c r="F9" s="86">
        <v>2251.4</v>
      </c>
      <c r="G9" s="87">
        <f>SUM(G10:G13)</f>
        <v>177.41</v>
      </c>
      <c r="H9" s="87">
        <f>SUM(H10:H13)</f>
        <v>177.4</v>
      </c>
      <c r="I9" s="87">
        <f>SUM(I10:I13)</f>
        <v>0</v>
      </c>
      <c r="J9" s="87">
        <f>SUM(J10:J13)</f>
        <v>177.4</v>
      </c>
      <c r="K9" s="87">
        <f>SUM(K10:K13)</f>
        <v>0</v>
      </c>
    </row>
    <row r="10" spans="1:11" ht="12.75">
      <c r="A10" s="88" t="s">
        <v>94</v>
      </c>
      <c r="B10" s="209" t="s">
        <v>281</v>
      </c>
      <c r="C10" s="25"/>
      <c r="D10" s="25"/>
      <c r="E10" s="217"/>
      <c r="F10" s="89"/>
      <c r="G10" s="250">
        <v>14.4</v>
      </c>
      <c r="H10" s="191">
        <f>SUM(I10:K10)</f>
        <v>14.4</v>
      </c>
      <c r="I10" s="63"/>
      <c r="J10" s="63">
        <v>14.4</v>
      </c>
      <c r="K10" s="63"/>
    </row>
    <row r="11" spans="1:11" ht="12.75">
      <c r="A11" s="90" t="s">
        <v>95</v>
      </c>
      <c r="B11" s="209" t="s">
        <v>8</v>
      </c>
      <c r="C11" s="91"/>
      <c r="D11" s="91"/>
      <c r="E11" s="217"/>
      <c r="F11" s="89"/>
      <c r="G11" s="250">
        <v>160</v>
      </c>
      <c r="H11" s="191">
        <f aca="true" t="shared" si="0" ref="H11:H28">SUM(I11:K11)</f>
        <v>160</v>
      </c>
      <c r="I11" s="63"/>
      <c r="J11" s="63">
        <v>160</v>
      </c>
      <c r="K11" s="63"/>
    </row>
    <row r="12" spans="1:11" ht="12.75" customHeight="1">
      <c r="A12" s="88" t="s">
        <v>96</v>
      </c>
      <c r="B12" s="210" t="s">
        <v>7</v>
      </c>
      <c r="C12" s="25"/>
      <c r="D12" s="25"/>
      <c r="E12" s="217"/>
      <c r="F12" s="89"/>
      <c r="G12" s="188"/>
      <c r="H12" s="191">
        <f t="shared" si="0"/>
        <v>0</v>
      </c>
      <c r="I12" s="191"/>
      <c r="J12" s="191"/>
      <c r="K12" s="191"/>
    </row>
    <row r="13" spans="1:11" ht="12.75">
      <c r="A13" s="88" t="s">
        <v>96</v>
      </c>
      <c r="B13" s="209" t="s">
        <v>291</v>
      </c>
      <c r="C13" s="25"/>
      <c r="D13" s="25"/>
      <c r="E13" s="217"/>
      <c r="F13" s="89"/>
      <c r="G13" s="250">
        <v>3.01</v>
      </c>
      <c r="H13" s="191">
        <f t="shared" si="0"/>
        <v>3</v>
      </c>
      <c r="I13" s="191"/>
      <c r="J13" s="191">
        <v>3</v>
      </c>
      <c r="K13" s="191"/>
    </row>
    <row r="14" spans="1:11" ht="25.5">
      <c r="A14" s="88" t="s">
        <v>97</v>
      </c>
      <c r="B14" s="211" t="s">
        <v>218</v>
      </c>
      <c r="C14" s="24"/>
      <c r="D14" s="24"/>
      <c r="E14" s="218">
        <v>1144</v>
      </c>
      <c r="F14" s="93">
        <v>835.1</v>
      </c>
      <c r="G14" s="262">
        <v>7.517</v>
      </c>
      <c r="H14" s="191">
        <f t="shared" si="0"/>
        <v>7.517</v>
      </c>
      <c r="I14" s="191"/>
      <c r="J14" s="191">
        <v>7.517</v>
      </c>
      <c r="K14" s="191"/>
    </row>
    <row r="15" spans="1:11" ht="25.5">
      <c r="A15" s="88" t="s">
        <v>98</v>
      </c>
      <c r="B15" s="211" t="s">
        <v>248</v>
      </c>
      <c r="C15" s="24"/>
      <c r="D15" s="24"/>
      <c r="E15" s="217"/>
      <c r="F15" s="92">
        <v>1700</v>
      </c>
      <c r="G15" s="189"/>
      <c r="H15" s="191">
        <f t="shared" si="0"/>
        <v>0</v>
      </c>
      <c r="I15" s="191"/>
      <c r="J15" s="191"/>
      <c r="K15" s="191"/>
    </row>
    <row r="16" spans="1:11" ht="16.5" customHeight="1">
      <c r="A16" s="88" t="s">
        <v>98</v>
      </c>
      <c r="B16" s="211" t="s">
        <v>76</v>
      </c>
      <c r="C16" s="25">
        <v>2500</v>
      </c>
      <c r="D16" s="19">
        <v>873.5</v>
      </c>
      <c r="E16" s="218">
        <v>2500</v>
      </c>
      <c r="F16" s="93">
        <v>2749.9</v>
      </c>
      <c r="G16" s="249">
        <v>873.4</v>
      </c>
      <c r="H16" s="191">
        <f t="shared" si="0"/>
        <v>873.4</v>
      </c>
      <c r="I16" s="191">
        <v>873.4</v>
      </c>
      <c r="J16" s="191"/>
      <c r="K16" s="191"/>
    </row>
    <row r="17" spans="1:11" ht="16.5" customHeight="1">
      <c r="A17" s="88"/>
      <c r="B17" s="212" t="s">
        <v>79</v>
      </c>
      <c r="C17" s="94"/>
      <c r="D17" s="95">
        <f>D9+D14+D15+D16</f>
        <v>873.5</v>
      </c>
      <c r="E17" s="219"/>
      <c r="F17" s="95">
        <f aca="true" t="shared" si="1" ref="F17:K17">F9+F14+F15+F16</f>
        <v>7536.4</v>
      </c>
      <c r="G17" s="190">
        <f t="shared" si="1"/>
        <v>1058.327</v>
      </c>
      <c r="H17" s="190">
        <f t="shared" si="1"/>
        <v>1058.317</v>
      </c>
      <c r="I17" s="190">
        <f t="shared" si="1"/>
        <v>873.4</v>
      </c>
      <c r="J17" s="190">
        <f t="shared" si="1"/>
        <v>184.917</v>
      </c>
      <c r="K17" s="190">
        <f t="shared" si="1"/>
        <v>0</v>
      </c>
    </row>
    <row r="18" spans="1:11" ht="16.5" customHeight="1">
      <c r="A18" s="88" t="s">
        <v>99</v>
      </c>
      <c r="B18" s="213" t="s">
        <v>289</v>
      </c>
      <c r="C18" s="25">
        <v>1</v>
      </c>
      <c r="D18" s="25">
        <v>120</v>
      </c>
      <c r="E18" s="220">
        <v>11</v>
      </c>
      <c r="F18" s="96">
        <f>1250+280</f>
        <v>1530</v>
      </c>
      <c r="G18" s="265">
        <v>114.17332</v>
      </c>
      <c r="H18" s="191">
        <f t="shared" si="0"/>
        <v>114.2</v>
      </c>
      <c r="I18" s="191"/>
      <c r="J18" s="191">
        <v>114.2</v>
      </c>
      <c r="K18" s="191"/>
    </row>
    <row r="19" spans="1:11" ht="16.5" customHeight="1">
      <c r="A19" s="88" t="s">
        <v>100</v>
      </c>
      <c r="B19" s="213" t="s">
        <v>77</v>
      </c>
      <c r="C19" s="25">
        <v>11</v>
      </c>
      <c r="D19" s="19">
        <v>133.4</v>
      </c>
      <c r="E19" s="217">
        <v>11</v>
      </c>
      <c r="F19" s="96">
        <v>178.2</v>
      </c>
      <c r="G19" s="260">
        <v>25.893</v>
      </c>
      <c r="H19" s="191">
        <f t="shared" si="0"/>
        <v>25.9</v>
      </c>
      <c r="I19" s="191"/>
      <c r="J19" s="191">
        <v>25.9</v>
      </c>
      <c r="K19" s="191"/>
    </row>
    <row r="20" spans="1:11" ht="16.5" customHeight="1">
      <c r="A20" s="88"/>
      <c r="B20" s="211" t="s">
        <v>80</v>
      </c>
      <c r="C20" s="24"/>
      <c r="D20" s="95">
        <f>D18+D19</f>
        <v>253.4</v>
      </c>
      <c r="E20" s="217"/>
      <c r="F20" s="95">
        <v>1708.2</v>
      </c>
      <c r="G20" s="190">
        <f>SUM(G18:G19)</f>
        <v>140.06632000000002</v>
      </c>
      <c r="H20" s="190">
        <f>SUM(H18:H19)</f>
        <v>140.1</v>
      </c>
      <c r="I20" s="190">
        <f>SUM(I18:I19)</f>
        <v>0</v>
      </c>
      <c r="J20" s="190">
        <f>SUM(J18:J19)</f>
        <v>140.1</v>
      </c>
      <c r="K20" s="190">
        <f>SUM(K18:K19)</f>
        <v>0</v>
      </c>
    </row>
    <row r="21" spans="1:11" ht="16.5" customHeight="1">
      <c r="A21" s="88" t="s">
        <v>102</v>
      </c>
      <c r="B21" s="205" t="s">
        <v>78</v>
      </c>
      <c r="C21" s="24"/>
      <c r="D21" s="24"/>
      <c r="E21" s="218"/>
      <c r="F21" s="93">
        <v>100</v>
      </c>
      <c r="G21" s="189"/>
      <c r="H21" s="191">
        <f t="shared" si="0"/>
        <v>0</v>
      </c>
      <c r="I21" s="191"/>
      <c r="J21" s="191"/>
      <c r="K21" s="191"/>
    </row>
    <row r="22" spans="1:11" ht="16.5" customHeight="1">
      <c r="A22" s="88" t="s">
        <v>103</v>
      </c>
      <c r="B22" s="205" t="s">
        <v>203</v>
      </c>
      <c r="C22" s="24"/>
      <c r="D22" s="24"/>
      <c r="E22" s="218"/>
      <c r="F22" s="93">
        <v>120</v>
      </c>
      <c r="G22" s="189"/>
      <c r="H22" s="191">
        <f t="shared" si="0"/>
        <v>0</v>
      </c>
      <c r="I22" s="191"/>
      <c r="J22" s="191"/>
      <c r="K22" s="191"/>
    </row>
    <row r="23" spans="1:11" ht="16.5" customHeight="1">
      <c r="A23" s="88" t="s">
        <v>104</v>
      </c>
      <c r="B23" s="205" t="s">
        <v>204</v>
      </c>
      <c r="C23" s="24"/>
      <c r="D23" s="24"/>
      <c r="E23" s="218"/>
      <c r="F23" s="93">
        <v>1450</v>
      </c>
      <c r="G23" s="189"/>
      <c r="H23" s="191">
        <f t="shared" si="0"/>
        <v>0</v>
      </c>
      <c r="I23" s="191"/>
      <c r="J23" s="191"/>
      <c r="K23" s="191"/>
    </row>
    <row r="24" spans="1:11" ht="16.5" customHeight="1">
      <c r="A24" s="88" t="s">
        <v>105</v>
      </c>
      <c r="B24" s="205" t="s">
        <v>9</v>
      </c>
      <c r="C24" s="24"/>
      <c r="D24" s="24"/>
      <c r="E24" s="221"/>
      <c r="F24" s="93"/>
      <c r="G24" s="189"/>
      <c r="H24" s="191">
        <f t="shared" si="0"/>
        <v>0</v>
      </c>
      <c r="I24" s="191"/>
      <c r="J24" s="191"/>
      <c r="K24" s="191"/>
    </row>
    <row r="25" spans="1:11" ht="16.5" customHeight="1">
      <c r="A25" s="88" t="s">
        <v>101</v>
      </c>
      <c r="B25" s="205" t="s">
        <v>249</v>
      </c>
      <c r="C25" s="97">
        <v>22</v>
      </c>
      <c r="D25" s="97">
        <v>41.5</v>
      </c>
      <c r="E25" s="218">
        <v>68</v>
      </c>
      <c r="F25" s="93">
        <v>109</v>
      </c>
      <c r="G25" s="189">
        <v>128.26976</v>
      </c>
      <c r="H25" s="191">
        <f t="shared" si="0"/>
        <v>128.3</v>
      </c>
      <c r="I25" s="191"/>
      <c r="J25" s="193">
        <v>128.3</v>
      </c>
      <c r="K25" s="191"/>
    </row>
    <row r="26" spans="1:11" ht="16.5" customHeight="1">
      <c r="A26" s="88" t="s">
        <v>102</v>
      </c>
      <c r="B26" s="205" t="s">
        <v>250</v>
      </c>
      <c r="C26" s="97">
        <v>77</v>
      </c>
      <c r="D26" s="97">
        <v>52.8</v>
      </c>
      <c r="E26" s="218">
        <v>54</v>
      </c>
      <c r="F26" s="93">
        <v>34.1</v>
      </c>
      <c r="G26" s="189">
        <v>37.06</v>
      </c>
      <c r="H26" s="191">
        <f t="shared" si="0"/>
        <v>37.1</v>
      </c>
      <c r="I26" s="191">
        <v>37.1</v>
      </c>
      <c r="J26" s="193"/>
      <c r="K26" s="191"/>
    </row>
    <row r="27" spans="1:11" ht="25.5">
      <c r="A27" s="89">
        <v>8</v>
      </c>
      <c r="B27" s="211" t="s">
        <v>73</v>
      </c>
      <c r="C27" s="28"/>
      <c r="D27" s="17">
        <v>790.5</v>
      </c>
      <c r="E27" s="218"/>
      <c r="F27" s="92">
        <v>1066.4</v>
      </c>
      <c r="G27" s="290">
        <v>837.386</v>
      </c>
      <c r="H27" s="191">
        <f t="shared" si="0"/>
        <v>837.4</v>
      </c>
      <c r="I27" s="191">
        <v>837.4</v>
      </c>
      <c r="J27" s="193"/>
      <c r="K27" s="191"/>
    </row>
    <row r="28" spans="1:11" ht="15.75" customHeight="1">
      <c r="A28" s="89">
        <v>9</v>
      </c>
      <c r="B28" s="211" t="s">
        <v>74</v>
      </c>
      <c r="C28" s="97"/>
      <c r="D28" s="17">
        <v>51</v>
      </c>
      <c r="E28" s="218"/>
      <c r="F28" s="92">
        <v>86.6</v>
      </c>
      <c r="G28" s="290">
        <v>71.816</v>
      </c>
      <c r="H28" s="191">
        <f t="shared" si="0"/>
        <v>71.8</v>
      </c>
      <c r="I28" s="191">
        <v>71.8</v>
      </c>
      <c r="J28" s="193"/>
      <c r="K28" s="191"/>
    </row>
    <row r="29" spans="1:11" ht="15.75">
      <c r="A29" s="7"/>
      <c r="B29" s="214" t="s">
        <v>63</v>
      </c>
      <c r="C29" s="95"/>
      <c r="D29" s="95">
        <f>D17+D20+D21+D22+D23+D24+D25+D26+D27+D28</f>
        <v>2062.7</v>
      </c>
      <c r="E29" s="222"/>
      <c r="F29" s="95">
        <f aca="true" t="shared" si="2" ref="F29:K29">F17+F20+F21+F22+F23+F24+F25+F26+F27+F28</f>
        <v>12210.7</v>
      </c>
      <c r="G29" s="95">
        <f t="shared" si="2"/>
        <v>2272.92508</v>
      </c>
      <c r="H29" s="95">
        <f t="shared" si="2"/>
        <v>2273.017</v>
      </c>
      <c r="I29" s="95">
        <f t="shared" si="2"/>
        <v>1819.7</v>
      </c>
      <c r="J29" s="95">
        <f t="shared" si="2"/>
        <v>453.317</v>
      </c>
      <c r="K29" s="95">
        <f t="shared" si="2"/>
        <v>0</v>
      </c>
    </row>
    <row r="30" ht="10.5" customHeight="1"/>
    <row r="31" spans="1:17" ht="45" customHeight="1">
      <c r="A31" s="284" t="s">
        <v>55</v>
      </c>
      <c r="B31" s="284"/>
      <c r="C31" s="284"/>
      <c r="D31" s="284"/>
      <c r="E31" s="293" t="s">
        <v>307</v>
      </c>
      <c r="F31" s="293"/>
      <c r="G31" s="293"/>
      <c r="H31" s="293"/>
      <c r="I31" s="293"/>
      <c r="J31" s="293"/>
      <c r="K31" s="284"/>
      <c r="L31" s="8"/>
      <c r="M31" s="8"/>
      <c r="N31" s="8"/>
      <c r="O31" s="8"/>
      <c r="P31" s="8"/>
      <c r="Q31" s="8"/>
    </row>
    <row r="32" spans="1:10" ht="7.5" customHeight="1">
      <c r="A32" s="331" t="s">
        <v>304</v>
      </c>
      <c r="B32" s="331"/>
      <c r="C32" s="331"/>
      <c r="D32" s="331"/>
      <c r="E32" s="331"/>
      <c r="F32" s="331"/>
      <c r="G32" s="331"/>
      <c r="H32" s="331"/>
      <c r="I32" s="331"/>
      <c r="J32" s="331"/>
    </row>
    <row r="33" spans="1:10" ht="12" customHeight="1">
      <c r="A33" s="331"/>
      <c r="B33" s="331"/>
      <c r="C33" s="331"/>
      <c r="D33" s="331"/>
      <c r="E33" s="331"/>
      <c r="F33" s="331"/>
      <c r="G33" s="331"/>
      <c r="H33" s="331"/>
      <c r="I33" s="331"/>
      <c r="J33" s="331"/>
    </row>
    <row r="34" spans="1:10" ht="12" customHeight="1">
      <c r="A34" s="8"/>
      <c r="B34" s="8"/>
      <c r="C34" s="8"/>
      <c r="D34" s="8"/>
      <c r="E34" s="8"/>
      <c r="F34" s="8"/>
      <c r="G34" s="8"/>
      <c r="H34" s="8"/>
      <c r="I34" s="8"/>
      <c r="J34" s="23" t="s">
        <v>71</v>
      </c>
    </row>
    <row r="35" spans="1:11" s="9" customFormat="1" ht="24.75" customHeight="1">
      <c r="A35" s="332" t="s">
        <v>69</v>
      </c>
      <c r="B35" s="332" t="s">
        <v>65</v>
      </c>
      <c r="C35" s="334" t="s">
        <v>266</v>
      </c>
      <c r="D35" s="323"/>
      <c r="E35" s="334" t="s">
        <v>179</v>
      </c>
      <c r="F35" s="323"/>
      <c r="G35" s="289"/>
      <c r="H35" s="334" t="s">
        <v>252</v>
      </c>
      <c r="I35" s="335"/>
      <c r="J35" s="335"/>
      <c r="K35" s="323"/>
    </row>
    <row r="36" spans="1:11" s="9" customFormat="1" ht="64.5" customHeight="1">
      <c r="A36" s="333"/>
      <c r="B36" s="333"/>
      <c r="C36" s="53" t="s">
        <v>180</v>
      </c>
      <c r="D36" s="53" t="s">
        <v>68</v>
      </c>
      <c r="E36" s="53" t="s">
        <v>180</v>
      </c>
      <c r="F36" s="53" t="s">
        <v>68</v>
      </c>
      <c r="G36" s="53"/>
      <c r="H36" s="53" t="s">
        <v>181</v>
      </c>
      <c r="I36" s="53" t="s">
        <v>293</v>
      </c>
      <c r="J36" s="53" t="s">
        <v>294</v>
      </c>
      <c r="K36" s="53" t="s">
        <v>182</v>
      </c>
    </row>
    <row r="37" spans="1:11" ht="21" customHeight="1" hidden="1" outlineLevel="1">
      <c r="A37" s="98" t="s">
        <v>61</v>
      </c>
      <c r="B37" s="18" t="s">
        <v>183</v>
      </c>
      <c r="C37" s="84">
        <v>105</v>
      </c>
      <c r="D37" s="103">
        <v>138.5</v>
      </c>
      <c r="E37" s="84">
        <v>354</v>
      </c>
      <c r="F37" s="104">
        <v>467.3</v>
      </c>
      <c r="G37" s="104"/>
      <c r="H37" s="196">
        <f>SUM(I37:K37)</f>
        <v>0</v>
      </c>
      <c r="I37" s="196"/>
      <c r="J37" s="103"/>
      <c r="K37" s="103"/>
    </row>
    <row r="38" spans="1:11" ht="28.5" customHeight="1" collapsed="1">
      <c r="A38" s="98">
        <v>1</v>
      </c>
      <c r="B38" s="18" t="s">
        <v>255</v>
      </c>
      <c r="C38" s="105">
        <v>5</v>
      </c>
      <c r="D38" s="103">
        <v>98</v>
      </c>
      <c r="E38" s="84" t="s">
        <v>256</v>
      </c>
      <c r="F38" s="104">
        <v>300</v>
      </c>
      <c r="G38" s="104"/>
      <c r="H38" s="196">
        <f aca="true" t="shared" si="3" ref="H38:H54">SUM(I38:K38)</f>
        <v>98</v>
      </c>
      <c r="I38" s="103"/>
      <c r="J38" s="103">
        <v>98</v>
      </c>
      <c r="K38" s="103"/>
    </row>
    <row r="39" spans="1:11" ht="21" customHeight="1" hidden="1" outlineLevel="1">
      <c r="A39" s="98">
        <v>3</v>
      </c>
      <c r="B39" s="18" t="s">
        <v>184</v>
      </c>
      <c r="C39" s="105"/>
      <c r="D39" s="103"/>
      <c r="E39" s="84" t="s">
        <v>185</v>
      </c>
      <c r="F39" s="104">
        <v>1000</v>
      </c>
      <c r="G39" s="104"/>
      <c r="H39" s="196">
        <f t="shared" si="3"/>
        <v>0</v>
      </c>
      <c r="I39" s="103"/>
      <c r="J39" s="103"/>
      <c r="K39" s="103"/>
    </row>
    <row r="40" spans="1:11" ht="20.25" customHeight="1" hidden="1" outlineLevel="1">
      <c r="A40" s="98">
        <v>4</v>
      </c>
      <c r="B40" s="18" t="s">
        <v>3</v>
      </c>
      <c r="C40" s="84">
        <v>1</v>
      </c>
      <c r="D40" s="103">
        <v>99</v>
      </c>
      <c r="E40" s="84" t="s">
        <v>185</v>
      </c>
      <c r="F40" s="104">
        <v>99.9</v>
      </c>
      <c r="G40" s="104"/>
      <c r="H40" s="196">
        <f t="shared" si="3"/>
        <v>0</v>
      </c>
      <c r="I40" s="196"/>
      <c r="J40" s="103"/>
      <c r="K40" s="103"/>
    </row>
    <row r="41" spans="1:11" ht="19.5" customHeight="1" collapsed="1">
      <c r="A41" s="18">
        <v>2</v>
      </c>
      <c r="B41" s="18" t="s">
        <v>253</v>
      </c>
      <c r="C41" s="84"/>
      <c r="D41" s="84"/>
      <c r="E41" s="84"/>
      <c r="F41" s="104">
        <v>72.1</v>
      </c>
      <c r="G41" s="104"/>
      <c r="H41" s="196">
        <f t="shared" si="3"/>
        <v>37</v>
      </c>
      <c r="I41" s="196"/>
      <c r="J41" s="103">
        <f>11+18+8</f>
        <v>37</v>
      </c>
      <c r="K41" s="103"/>
    </row>
    <row r="42" spans="1:11" ht="24">
      <c r="A42" s="98">
        <v>3</v>
      </c>
      <c r="B42" s="261" t="s">
        <v>286</v>
      </c>
      <c r="C42" s="84"/>
      <c r="D42" s="84"/>
      <c r="E42" s="84"/>
      <c r="F42" s="104">
        <v>150</v>
      </c>
      <c r="G42" s="104"/>
      <c r="H42" s="196">
        <f t="shared" si="3"/>
        <v>80</v>
      </c>
      <c r="I42" s="196"/>
      <c r="J42" s="103"/>
      <c r="K42" s="103">
        <v>80</v>
      </c>
    </row>
    <row r="43" spans="1:11" ht="21" customHeight="1" hidden="1" outlineLevel="1">
      <c r="A43" s="18">
        <v>7</v>
      </c>
      <c r="B43" s="18" t="s">
        <v>219</v>
      </c>
      <c r="C43" s="84"/>
      <c r="D43" s="84"/>
      <c r="E43" s="84"/>
      <c r="F43" s="104">
        <v>280</v>
      </c>
      <c r="G43" s="104"/>
      <c r="H43" s="196">
        <f t="shared" si="3"/>
        <v>0</v>
      </c>
      <c r="I43" s="103"/>
      <c r="J43" s="103"/>
      <c r="K43" s="103"/>
    </row>
    <row r="44" spans="1:11" ht="18.75" customHeight="1" hidden="1" outlineLevel="1">
      <c r="A44" s="18">
        <v>8</v>
      </c>
      <c r="B44" s="18" t="s">
        <v>4</v>
      </c>
      <c r="C44" s="84"/>
      <c r="D44" s="84"/>
      <c r="E44" s="84"/>
      <c r="F44" s="104">
        <v>48</v>
      </c>
      <c r="G44" s="104"/>
      <c r="H44" s="196">
        <f t="shared" si="3"/>
        <v>0</v>
      </c>
      <c r="I44" s="103"/>
      <c r="J44" s="103"/>
      <c r="K44" s="103"/>
    </row>
    <row r="45" spans="1:11" ht="19.5" customHeight="1" hidden="1" outlineLevel="1">
      <c r="A45" s="18">
        <v>9</v>
      </c>
      <c r="B45" s="18" t="s">
        <v>186</v>
      </c>
      <c r="C45" s="84"/>
      <c r="D45" s="84"/>
      <c r="E45" s="84"/>
      <c r="F45" s="103"/>
      <c r="G45" s="103"/>
      <c r="H45" s="196">
        <f t="shared" si="3"/>
        <v>0</v>
      </c>
      <c r="I45" s="103"/>
      <c r="J45" s="103"/>
      <c r="K45" s="103"/>
    </row>
    <row r="46" spans="1:11" ht="22.5" customHeight="1" hidden="1" outlineLevel="1">
      <c r="A46" s="18">
        <v>10</v>
      </c>
      <c r="B46" s="18" t="s">
        <v>187</v>
      </c>
      <c r="C46" s="84"/>
      <c r="D46" s="103"/>
      <c r="E46" s="84"/>
      <c r="F46" s="103"/>
      <c r="G46" s="103"/>
      <c r="H46" s="196">
        <f t="shared" si="3"/>
        <v>0</v>
      </c>
      <c r="I46" s="103"/>
      <c r="J46" s="103"/>
      <c r="K46" s="103"/>
    </row>
    <row r="47" spans="1:11" ht="21.75" customHeight="1" hidden="1" outlineLevel="1">
      <c r="A47" s="18">
        <v>11</v>
      </c>
      <c r="B47" s="18" t="s">
        <v>188</v>
      </c>
      <c r="C47" s="84"/>
      <c r="D47" s="103">
        <v>6.4</v>
      </c>
      <c r="E47" s="84"/>
      <c r="F47" s="104">
        <v>100</v>
      </c>
      <c r="G47" s="104"/>
      <c r="H47" s="196">
        <f t="shared" si="3"/>
        <v>0</v>
      </c>
      <c r="I47" s="196"/>
      <c r="J47" s="103"/>
      <c r="K47" s="103"/>
    </row>
    <row r="48" spans="1:11" ht="25.5" customHeight="1" hidden="1" outlineLevel="1">
      <c r="A48" s="18">
        <v>12</v>
      </c>
      <c r="B48" s="18" t="s">
        <v>220</v>
      </c>
      <c r="C48" s="84"/>
      <c r="D48" s="103">
        <v>9.4</v>
      </c>
      <c r="E48" s="84"/>
      <c r="F48" s="103">
        <v>300</v>
      </c>
      <c r="G48" s="103"/>
      <c r="H48" s="196">
        <f t="shared" si="3"/>
        <v>0</v>
      </c>
      <c r="I48" s="196"/>
      <c r="J48" s="103"/>
      <c r="K48" s="103"/>
    </row>
    <row r="49" spans="1:11" ht="38.25" customHeight="1" hidden="1" outlineLevel="1">
      <c r="A49" s="18">
        <v>13</v>
      </c>
      <c r="B49" s="18" t="s">
        <v>10</v>
      </c>
      <c r="C49" s="84"/>
      <c r="D49" s="103"/>
      <c r="E49" s="84"/>
      <c r="F49" s="103">
        <v>100</v>
      </c>
      <c r="G49" s="103"/>
      <c r="H49" s="196">
        <f t="shared" si="3"/>
        <v>0</v>
      </c>
      <c r="I49" s="103"/>
      <c r="J49" s="103"/>
      <c r="K49" s="103"/>
    </row>
    <row r="50" spans="1:11" ht="20.25" customHeight="1" collapsed="1">
      <c r="A50" s="99">
        <v>4</v>
      </c>
      <c r="B50" s="100" t="s">
        <v>205</v>
      </c>
      <c r="C50" s="106"/>
      <c r="D50" s="106"/>
      <c r="E50" s="5"/>
      <c r="F50" s="5"/>
      <c r="G50" s="5"/>
      <c r="H50" s="107"/>
      <c r="I50" s="107"/>
      <c r="J50" s="107"/>
      <c r="K50" s="107"/>
    </row>
    <row r="51" spans="1:11" ht="18.75" customHeight="1">
      <c r="A51" s="197" t="s">
        <v>100</v>
      </c>
      <c r="B51" s="101" t="s">
        <v>189</v>
      </c>
      <c r="C51" s="108"/>
      <c r="D51" s="109">
        <v>217.1</v>
      </c>
      <c r="E51" s="109"/>
      <c r="F51" s="109">
        <v>219</v>
      </c>
      <c r="G51" s="109"/>
      <c r="H51" s="196">
        <f t="shared" si="3"/>
        <v>192.61</v>
      </c>
      <c r="I51" s="110"/>
      <c r="J51" s="110">
        <v>192.61</v>
      </c>
      <c r="K51" s="110"/>
    </row>
    <row r="52" spans="1:11" ht="50.25" customHeight="1" hidden="1" outlineLevel="1">
      <c r="A52" s="197" t="s">
        <v>1</v>
      </c>
      <c r="B52" s="101" t="s">
        <v>58</v>
      </c>
      <c r="C52" s="108"/>
      <c r="D52" s="109">
        <v>40.1</v>
      </c>
      <c r="E52" s="109"/>
      <c r="F52" s="109">
        <v>122</v>
      </c>
      <c r="G52" s="109"/>
      <c r="H52" s="196">
        <f t="shared" si="3"/>
        <v>0</v>
      </c>
      <c r="I52" s="110"/>
      <c r="J52" s="110"/>
      <c r="K52" s="110"/>
    </row>
    <row r="53" spans="1:11" ht="19.5" customHeight="1" hidden="1" outlineLevel="1">
      <c r="A53" s="197" t="s">
        <v>2</v>
      </c>
      <c r="B53" s="101" t="s">
        <v>190</v>
      </c>
      <c r="C53" s="108"/>
      <c r="D53" s="109">
        <v>23.4</v>
      </c>
      <c r="E53" s="109"/>
      <c r="F53" s="110">
        <v>30</v>
      </c>
      <c r="G53" s="110"/>
      <c r="H53" s="196">
        <f t="shared" si="3"/>
        <v>0</v>
      </c>
      <c r="I53" s="110"/>
      <c r="J53" s="110"/>
      <c r="K53" s="110"/>
    </row>
    <row r="54" spans="1:11" ht="19.5" customHeight="1" hidden="1" outlineLevel="1">
      <c r="A54" s="198">
        <v>18</v>
      </c>
      <c r="B54" s="101" t="s">
        <v>191</v>
      </c>
      <c r="C54" s="108"/>
      <c r="D54" s="109"/>
      <c r="E54" s="109"/>
      <c r="F54" s="109">
        <v>91</v>
      </c>
      <c r="G54" s="109"/>
      <c r="H54" s="196">
        <f t="shared" si="3"/>
        <v>0</v>
      </c>
      <c r="I54" s="110"/>
      <c r="J54" s="110"/>
      <c r="K54" s="110"/>
    </row>
    <row r="55" spans="1:11" ht="17.25" customHeight="1" collapsed="1">
      <c r="A55" s="325" t="s">
        <v>192</v>
      </c>
      <c r="B55" s="326"/>
      <c r="C55" s="108"/>
      <c r="D55" s="5">
        <v>280.6</v>
      </c>
      <c r="E55" s="5"/>
      <c r="F55" s="112">
        <v>441</v>
      </c>
      <c r="G55" s="112"/>
      <c r="H55" s="113">
        <f>SUM(H51:H54)</f>
        <v>192.61</v>
      </c>
      <c r="I55" s="113"/>
      <c r="J55" s="113">
        <f>SUM(J51:J54)</f>
        <v>192.61</v>
      </c>
      <c r="K55" s="113">
        <f>SUM(K51:K54)</f>
        <v>0</v>
      </c>
    </row>
    <row r="56" spans="1:11" ht="22.5" customHeight="1" hidden="1" outlineLevel="1">
      <c r="A56" s="99">
        <v>19</v>
      </c>
      <c r="B56" s="100" t="s">
        <v>206</v>
      </c>
      <c r="C56" s="108"/>
      <c r="D56" s="114"/>
      <c r="E56" s="109"/>
      <c r="F56" s="109"/>
      <c r="G56" s="109"/>
      <c r="H56" s="109"/>
      <c r="I56" s="109"/>
      <c r="J56" s="110"/>
      <c r="K56" s="110"/>
    </row>
    <row r="57" spans="1:11" ht="19.5" customHeight="1" hidden="1" outlineLevel="1">
      <c r="A57" s="102">
        <v>20</v>
      </c>
      <c r="B57" s="101" t="s">
        <v>5</v>
      </c>
      <c r="C57" s="108"/>
      <c r="D57" s="114"/>
      <c r="E57" s="109"/>
      <c r="F57" s="109">
        <v>22</v>
      </c>
      <c r="G57" s="109"/>
      <c r="H57" s="196">
        <f>SUM(I57:K57)</f>
        <v>0</v>
      </c>
      <c r="I57" s="110"/>
      <c r="J57" s="110"/>
      <c r="K57" s="110"/>
    </row>
    <row r="58" spans="1:11" ht="19.5" customHeight="1" hidden="1" outlineLevel="1">
      <c r="A58" s="102">
        <v>21</v>
      </c>
      <c r="B58" s="101" t="s">
        <v>6</v>
      </c>
      <c r="C58" s="108"/>
      <c r="D58" s="114">
        <v>26</v>
      </c>
      <c r="E58" s="109"/>
      <c r="F58" s="109">
        <v>30</v>
      </c>
      <c r="G58" s="109"/>
      <c r="H58" s="196">
        <f>SUM(I58:K58)</f>
        <v>0</v>
      </c>
      <c r="I58" s="110"/>
      <c r="J58" s="110"/>
      <c r="K58" s="110"/>
    </row>
    <row r="59" spans="1:11" ht="19.5" customHeight="1" hidden="1" outlineLevel="1">
      <c r="A59" s="102">
        <v>22</v>
      </c>
      <c r="B59" s="101" t="s">
        <v>193</v>
      </c>
      <c r="C59" s="108"/>
      <c r="D59" s="114">
        <v>0.5</v>
      </c>
      <c r="E59" s="109"/>
      <c r="F59" s="110">
        <v>1.6</v>
      </c>
      <c r="G59" s="110"/>
      <c r="H59" s="196">
        <f>SUM(I59:K59)</f>
        <v>0</v>
      </c>
      <c r="I59" s="110"/>
      <c r="J59" s="110"/>
      <c r="K59" s="110"/>
    </row>
    <row r="60" spans="1:11" ht="19.5" customHeight="1" hidden="1" outlineLevel="1">
      <c r="A60" s="102">
        <v>23</v>
      </c>
      <c r="B60" s="101" t="s">
        <v>221</v>
      </c>
      <c r="C60" s="108"/>
      <c r="D60" s="114"/>
      <c r="E60" s="109"/>
      <c r="F60" s="109">
        <v>80</v>
      </c>
      <c r="G60" s="109"/>
      <c r="H60" s="196">
        <f>SUM(I60:K60)</f>
        <v>0</v>
      </c>
      <c r="I60" s="110"/>
      <c r="J60" s="110"/>
      <c r="K60" s="110"/>
    </row>
    <row r="61" spans="1:11" ht="23.25" customHeight="1" hidden="1" outlineLevel="1">
      <c r="A61" s="324" t="s">
        <v>194</v>
      </c>
      <c r="B61" s="324"/>
      <c r="C61" s="108"/>
      <c r="D61" s="111">
        <v>26.5</v>
      </c>
      <c r="E61" s="109"/>
      <c r="F61" s="112">
        <v>133.6</v>
      </c>
      <c r="G61" s="112"/>
      <c r="H61" s="113">
        <f>SUM(H57:H60)</f>
        <v>0</v>
      </c>
      <c r="I61" s="113"/>
      <c r="J61" s="113">
        <f>SUM(J57:J60)</f>
        <v>0</v>
      </c>
      <c r="K61" s="113">
        <f>SUM(K57:K60)</f>
        <v>0</v>
      </c>
    </row>
    <row r="62" spans="1:11" ht="19.5" customHeight="1" collapsed="1">
      <c r="A62" s="99">
        <v>6</v>
      </c>
      <c r="B62" s="100" t="s">
        <v>195</v>
      </c>
      <c r="C62" s="108"/>
      <c r="D62" s="108"/>
      <c r="E62" s="109"/>
      <c r="F62" s="110"/>
      <c r="G62" s="110"/>
      <c r="H62" s="109"/>
      <c r="I62" s="109"/>
      <c r="J62" s="110"/>
      <c r="K62" s="110"/>
    </row>
    <row r="63" spans="1:15" ht="48.75" customHeight="1">
      <c r="A63" s="102">
        <v>7</v>
      </c>
      <c r="B63" s="101" t="s">
        <v>269</v>
      </c>
      <c r="C63" s="108"/>
      <c r="D63" s="108">
        <v>96.8</v>
      </c>
      <c r="E63" s="109"/>
      <c r="F63" s="110">
        <v>480</v>
      </c>
      <c r="G63" s="110"/>
      <c r="H63" s="196">
        <f>SUM(I63:K63)</f>
        <v>103.8</v>
      </c>
      <c r="I63" s="110"/>
      <c r="J63" s="110"/>
      <c r="K63" s="110">
        <v>103.8</v>
      </c>
      <c r="O63" s="206"/>
    </row>
    <row r="64" spans="1:11" ht="21.75" customHeight="1" hidden="1" outlineLevel="1">
      <c r="A64" s="102">
        <v>26</v>
      </c>
      <c r="B64" s="101" t="s">
        <v>254</v>
      </c>
      <c r="C64" s="108"/>
      <c r="D64" s="108"/>
      <c r="E64" s="109"/>
      <c r="F64" s="109">
        <v>60</v>
      </c>
      <c r="G64" s="109"/>
      <c r="H64" s="196">
        <f>SUM(I64:K64)</f>
        <v>0</v>
      </c>
      <c r="I64" s="110"/>
      <c r="J64" s="107"/>
      <c r="K64" s="110"/>
    </row>
    <row r="65" spans="1:11" ht="22.5" customHeight="1" collapsed="1">
      <c r="A65" s="324" t="s">
        <v>196</v>
      </c>
      <c r="B65" s="326"/>
      <c r="C65" s="108"/>
      <c r="D65" s="106">
        <v>96.8</v>
      </c>
      <c r="E65" s="109"/>
      <c r="F65" s="112">
        <v>260</v>
      </c>
      <c r="G65" s="112"/>
      <c r="H65" s="113">
        <f>SUM(I65:K65)</f>
        <v>103.8</v>
      </c>
      <c r="I65" s="113"/>
      <c r="J65" s="113">
        <f>SUM(J63:J64)</f>
        <v>0</v>
      </c>
      <c r="K65" s="113">
        <f>SUM(K63:K64)</f>
        <v>103.8</v>
      </c>
    </row>
    <row r="66" spans="1:11" ht="27.75" customHeight="1">
      <c r="A66" s="327" t="s">
        <v>268</v>
      </c>
      <c r="B66" s="328"/>
      <c r="C66" s="108"/>
      <c r="D66" s="106"/>
      <c r="E66" s="109"/>
      <c r="F66" s="112">
        <v>160</v>
      </c>
      <c r="G66" s="112"/>
      <c r="H66" s="113">
        <f>SUM(I66:K66)</f>
        <v>79.9</v>
      </c>
      <c r="I66" s="113">
        <v>79.9</v>
      </c>
      <c r="J66" s="113"/>
      <c r="K66" s="113"/>
    </row>
    <row r="67" spans="1:11" ht="21.75" customHeight="1">
      <c r="A67" s="329" t="s">
        <v>67</v>
      </c>
      <c r="B67" s="330"/>
      <c r="C67" s="113"/>
      <c r="D67" s="113">
        <f>D37+D39+D40+D41+D42+D43+D44+D45+D46+D47+D48+D49+D55+D61+D65+D38</f>
        <v>755.2</v>
      </c>
      <c r="E67" s="113"/>
      <c r="F67" s="113">
        <f>F37+F39+F40+F41+F42+F43+F44+F45+F46+F47+F48+F49+F55+F61+F65+F38+F66</f>
        <v>3911.9</v>
      </c>
      <c r="G67" s="113"/>
      <c r="H67" s="113">
        <f>H37+H39+H40+H41+H42+H43+H44+H45+H46+H47+H48+H49+H55+H61+H65+H38+H66</f>
        <v>591.3100000000001</v>
      </c>
      <c r="I67" s="113">
        <f>I37+I39+I40+I41+I42+I43+I44+I45+I46+I47+I48+I49+I55+I61+I65+I38+I66</f>
        <v>79.9</v>
      </c>
      <c r="J67" s="113">
        <f>J37+J39+J40+J41+J42+J43+J44+J45+J46+J47+J48+J49+J55+J61+J65+J38+J66</f>
        <v>327.61</v>
      </c>
      <c r="K67" s="113">
        <f>K37+K39+K40+K41+K42+K43+K44+K45+K46+K47+K48+K49+K55+K61+K65+K38+K66</f>
        <v>183.8</v>
      </c>
    </row>
    <row r="68" spans="1:10" ht="12.75">
      <c r="A68" s="26"/>
      <c r="B68" s="26"/>
      <c r="C68" s="27"/>
      <c r="D68" s="27"/>
      <c r="E68" s="27"/>
      <c r="F68" s="27"/>
      <c r="G68" s="27"/>
      <c r="H68" s="27"/>
      <c r="I68" s="27"/>
      <c r="J68" s="27"/>
    </row>
    <row r="69" spans="1:10" ht="12.75">
      <c r="A69" s="26"/>
      <c r="B69" s="26"/>
      <c r="C69" s="27"/>
      <c r="D69" s="27"/>
      <c r="E69" s="27"/>
      <c r="F69" s="27"/>
      <c r="G69" s="27"/>
      <c r="H69" s="27"/>
      <c r="I69" s="27"/>
      <c r="J69" s="27"/>
    </row>
    <row r="70" spans="1:10" ht="12.75">
      <c r="A70" s="26"/>
      <c r="B70" s="26"/>
      <c r="C70" s="27"/>
      <c r="D70" s="27"/>
      <c r="E70" s="27"/>
      <c r="F70" s="27"/>
      <c r="G70" s="27"/>
      <c r="H70" s="27"/>
      <c r="I70" s="27"/>
      <c r="J70" s="27"/>
    </row>
    <row r="71" spans="1:10" ht="12.75">
      <c r="A71" s="26"/>
      <c r="B71" s="26"/>
      <c r="C71" s="27"/>
      <c r="D71" s="27"/>
      <c r="E71" s="27"/>
      <c r="F71" s="27"/>
      <c r="G71" s="27"/>
      <c r="H71" s="27"/>
      <c r="I71" s="27"/>
      <c r="J71" s="27"/>
    </row>
    <row r="72" spans="1:10" ht="12.75">
      <c r="A72" s="26"/>
      <c r="B72" s="26"/>
      <c r="C72" s="27"/>
      <c r="D72" s="27"/>
      <c r="E72" s="27"/>
      <c r="F72" s="27"/>
      <c r="G72" s="27"/>
      <c r="H72" s="27"/>
      <c r="I72" s="27"/>
      <c r="J72" s="27"/>
    </row>
    <row r="73" spans="1:10" ht="12.75">
      <c r="A73" s="26"/>
      <c r="B73" s="26"/>
      <c r="C73" s="27"/>
      <c r="D73" s="27"/>
      <c r="E73" s="27"/>
      <c r="F73" s="27"/>
      <c r="G73" s="27"/>
      <c r="H73" s="27"/>
      <c r="I73" s="27"/>
      <c r="J73" s="27"/>
    </row>
    <row r="74" spans="1:10" ht="12.75">
      <c r="A74" s="26"/>
      <c r="B74" s="26"/>
      <c r="C74" s="27"/>
      <c r="D74" s="27"/>
      <c r="E74" s="27"/>
      <c r="F74" s="27"/>
      <c r="G74" s="27"/>
      <c r="H74" s="27"/>
      <c r="I74" s="27"/>
      <c r="J74" s="27"/>
    </row>
    <row r="75" spans="1:10" ht="12.75">
      <c r="A75" s="26"/>
      <c r="B75" s="26"/>
      <c r="C75" s="27"/>
      <c r="D75" s="27"/>
      <c r="E75" s="27"/>
      <c r="F75" s="27"/>
      <c r="G75" s="27"/>
      <c r="H75" s="27"/>
      <c r="I75" s="27"/>
      <c r="J75" s="27"/>
    </row>
    <row r="76" spans="1:10" ht="12.75">
      <c r="A76" s="26"/>
      <c r="B76" s="26"/>
      <c r="C76" s="27"/>
      <c r="D76" s="27"/>
      <c r="E76" s="27"/>
      <c r="F76" s="27"/>
      <c r="G76" s="27"/>
      <c r="H76" s="27"/>
      <c r="I76" s="27"/>
      <c r="J76" s="27"/>
    </row>
    <row r="77" spans="1:10" ht="12.75">
      <c r="A77" s="26"/>
      <c r="B77" s="26"/>
      <c r="C77" s="27"/>
      <c r="D77" s="27"/>
      <c r="E77" s="27"/>
      <c r="F77" s="27"/>
      <c r="G77" s="27"/>
      <c r="H77" s="27"/>
      <c r="I77" s="27"/>
      <c r="J77" s="27"/>
    </row>
    <row r="78" spans="1:10" ht="12.75">
      <c r="A78" s="26"/>
      <c r="B78" s="26"/>
      <c r="C78" s="27"/>
      <c r="D78" s="27"/>
      <c r="E78" s="27"/>
      <c r="F78" s="27"/>
      <c r="G78" s="27"/>
      <c r="H78" s="27"/>
      <c r="I78" s="27"/>
      <c r="J78" s="27"/>
    </row>
    <row r="79" spans="1:10" ht="12.75">
      <c r="A79" s="26"/>
      <c r="B79" s="26"/>
      <c r="C79" s="27"/>
      <c r="D79" s="27"/>
      <c r="E79" s="27"/>
      <c r="F79" s="27"/>
      <c r="G79" s="27"/>
      <c r="H79" s="27"/>
      <c r="I79" s="27"/>
      <c r="J79" s="27"/>
    </row>
    <row r="80" spans="1:10" ht="12.75">
      <c r="A80" s="26"/>
      <c r="B80" s="26"/>
      <c r="C80" s="27"/>
      <c r="D80" s="27"/>
      <c r="E80" s="27"/>
      <c r="F80" s="27"/>
      <c r="G80" s="27"/>
      <c r="H80" s="27"/>
      <c r="I80" s="27"/>
      <c r="J80" s="27"/>
    </row>
    <row r="81" spans="1:10" ht="12.75">
      <c r="A81" s="26"/>
      <c r="B81" s="26"/>
      <c r="C81" s="27"/>
      <c r="D81" s="27"/>
      <c r="E81" s="27"/>
      <c r="F81" s="27"/>
      <c r="G81" s="27"/>
      <c r="H81" s="27"/>
      <c r="I81" s="27"/>
      <c r="J81" s="27"/>
    </row>
    <row r="82" spans="1:10" ht="12.75">
      <c r="A82" s="26"/>
      <c r="B82" s="26"/>
      <c r="C82" s="27"/>
      <c r="D82" s="27"/>
      <c r="E82" s="27"/>
      <c r="F82" s="27"/>
      <c r="G82" s="27"/>
      <c r="H82" s="27"/>
      <c r="I82" s="27"/>
      <c r="J82" s="27"/>
    </row>
    <row r="83" spans="1:10" ht="12.75">
      <c r="A83" s="26"/>
      <c r="B83" s="26"/>
      <c r="C83" s="27"/>
      <c r="D83" s="27"/>
      <c r="E83" s="27"/>
      <c r="F83" s="27"/>
      <c r="G83" s="27"/>
      <c r="H83" s="27"/>
      <c r="I83" s="27"/>
      <c r="J83" s="27"/>
    </row>
    <row r="84" spans="1:10" ht="12.75">
      <c r="A84" s="26"/>
      <c r="B84" s="26"/>
      <c r="C84" s="27"/>
      <c r="D84" s="27"/>
      <c r="E84" s="27"/>
      <c r="F84" s="27"/>
      <c r="G84" s="27"/>
      <c r="H84" s="27"/>
      <c r="I84" s="27"/>
      <c r="J84" s="27"/>
    </row>
    <row r="85" spans="1:10" ht="12.75">
      <c r="A85" s="8"/>
      <c r="B85" s="8"/>
      <c r="C85" s="8"/>
      <c r="D85" s="8"/>
      <c r="E85" s="8"/>
      <c r="F85" s="8"/>
      <c r="G85" s="8"/>
      <c r="H85" s="8"/>
      <c r="I85" s="8"/>
      <c r="J85" s="8"/>
    </row>
  </sheetData>
  <sheetProtection/>
  <mergeCells count="22">
    <mergeCell ref="A67:B67"/>
    <mergeCell ref="A65:B65"/>
    <mergeCell ref="A32:J33"/>
    <mergeCell ref="A35:A36"/>
    <mergeCell ref="B35:B36"/>
    <mergeCell ref="C35:D35"/>
    <mergeCell ref="E35:F35"/>
    <mergeCell ref="H35:K35"/>
    <mergeCell ref="E31:J31"/>
    <mergeCell ref="A61:B61"/>
    <mergeCell ref="A55:B55"/>
    <mergeCell ref="A66:B66"/>
    <mergeCell ref="I7:K7"/>
    <mergeCell ref="H1:K1"/>
    <mergeCell ref="A4:G4"/>
    <mergeCell ref="A6:A8"/>
    <mergeCell ref="B6:B8"/>
    <mergeCell ref="C6:D7"/>
    <mergeCell ref="E6:F7"/>
    <mergeCell ref="H6:K6"/>
    <mergeCell ref="G7:G8"/>
    <mergeCell ref="H7:H8"/>
  </mergeCells>
  <printOptions/>
  <pageMargins left="0.76" right="0" top="0.19" bottom="0.1968503937007874" header="0.2" footer="0.3"/>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G41" sqref="G41"/>
    </sheetView>
  </sheetViews>
  <sheetFormatPr defaultColWidth="9.33203125" defaultRowHeight="12.75" outlineLevelRow="1" outlineLevelCol="1"/>
  <cols>
    <col min="1" max="1" width="4.5" style="0" customWidth="1"/>
    <col min="2" max="2" width="52.16015625" style="0" customWidth="1"/>
    <col min="3" max="3" width="10.16015625" style="8" hidden="1" customWidth="1" outlineLevel="1"/>
    <col min="4" max="4" width="11.83203125" style="8" hidden="1" customWidth="1" outlineLevel="1"/>
    <col min="5" max="5" width="18.16015625" style="0" customWidth="1" collapsed="1"/>
    <col min="6" max="6" width="15.33203125" style="0" customWidth="1"/>
    <col min="7" max="7" width="15" style="0" customWidth="1"/>
    <col min="8" max="8" width="12.5" style="0" customWidth="1"/>
    <col min="9" max="9" width="5.16015625" style="0" customWidth="1"/>
  </cols>
  <sheetData>
    <row r="1" spans="1:17" ht="45" customHeight="1">
      <c r="A1" s="284" t="s">
        <v>55</v>
      </c>
      <c r="B1" s="284"/>
      <c r="C1" s="284"/>
      <c r="D1" s="284"/>
      <c r="E1" s="293" t="s">
        <v>305</v>
      </c>
      <c r="F1" s="293"/>
      <c r="G1" s="293"/>
      <c r="H1" s="293"/>
      <c r="I1" s="284"/>
      <c r="J1" s="284"/>
      <c r="K1" s="284"/>
      <c r="L1" s="8"/>
      <c r="M1" s="8"/>
      <c r="N1" s="8"/>
      <c r="O1" s="8"/>
      <c r="P1" s="8"/>
      <c r="Q1" s="8"/>
    </row>
    <row r="2" spans="5:8" ht="18" customHeight="1">
      <c r="E2" s="11"/>
      <c r="H2" s="36" t="s">
        <v>125</v>
      </c>
    </row>
    <row r="3" spans="1:7" ht="17.25" customHeight="1">
      <c r="A3" s="319" t="s">
        <v>66</v>
      </c>
      <c r="B3" s="319"/>
      <c r="C3" s="319"/>
      <c r="D3" s="319"/>
      <c r="E3" s="319"/>
      <c r="F3" s="319"/>
      <c r="G3" s="319"/>
    </row>
    <row r="4" ht="11.25" customHeight="1" thickBot="1">
      <c r="F4" t="s">
        <v>124</v>
      </c>
    </row>
    <row r="5" spans="1:8" s="51" customFormat="1" ht="18" customHeight="1" thickBot="1">
      <c r="A5" s="341" t="s">
        <v>89</v>
      </c>
      <c r="B5" s="344" t="s">
        <v>90</v>
      </c>
      <c r="C5" s="348" t="s">
        <v>258</v>
      </c>
      <c r="D5" s="349"/>
      <c r="E5" s="354" t="s">
        <v>257</v>
      </c>
      <c r="F5" s="355"/>
      <c r="G5" s="355"/>
      <c r="H5" s="356"/>
    </row>
    <row r="6" spans="1:8" s="51" customFormat="1" ht="15" customHeight="1" thickBot="1">
      <c r="A6" s="343"/>
      <c r="B6" s="345"/>
      <c r="C6" s="350"/>
      <c r="D6" s="351"/>
      <c r="E6" s="336" t="s">
        <v>149</v>
      </c>
      <c r="F6" s="337"/>
      <c r="G6" s="337"/>
      <c r="H6" s="338"/>
    </row>
    <row r="7" spans="1:8" s="30" customFormat="1" ht="25.5" customHeight="1" thickBot="1">
      <c r="A7" s="343"/>
      <c r="B7" s="346"/>
      <c r="C7" s="352"/>
      <c r="D7" s="353"/>
      <c r="E7" s="341" t="s">
        <v>148</v>
      </c>
      <c r="F7" s="341" t="s">
        <v>128</v>
      </c>
      <c r="G7" s="341" t="s">
        <v>111</v>
      </c>
      <c r="H7" s="341" t="s">
        <v>129</v>
      </c>
    </row>
    <row r="8" spans="1:8" s="30" customFormat="1" ht="18" customHeight="1" thickBot="1">
      <c r="A8" s="342"/>
      <c r="B8" s="347"/>
      <c r="C8" s="83" t="s">
        <v>87</v>
      </c>
      <c r="D8" s="115" t="s">
        <v>88</v>
      </c>
      <c r="E8" s="342"/>
      <c r="F8" s="342"/>
      <c r="G8" s="342"/>
      <c r="H8" s="342"/>
    </row>
    <row r="9" spans="1:8" ht="24" customHeight="1" hidden="1" outlineLevel="1" thickBot="1">
      <c r="A9" s="14">
        <v>1</v>
      </c>
      <c r="B9" s="116" t="s">
        <v>126</v>
      </c>
      <c r="C9" s="117" t="s">
        <v>127</v>
      </c>
      <c r="D9" s="118"/>
      <c r="E9" s="229">
        <f>SUM(F9:H9)</f>
        <v>0</v>
      </c>
      <c r="F9" s="230"/>
      <c r="G9" s="46"/>
      <c r="H9" s="46"/>
    </row>
    <row r="10" spans="1:8" ht="24" customHeight="1" hidden="1" outlineLevel="1" thickBot="1">
      <c r="A10" s="15" t="s">
        <v>97</v>
      </c>
      <c r="B10" s="119" t="s">
        <v>283</v>
      </c>
      <c r="C10" s="120" t="s">
        <v>127</v>
      </c>
      <c r="D10" s="120"/>
      <c r="E10" s="229">
        <f aca="true" t="shared" si="0" ref="E10:E15">SUM(F10:H10)</f>
        <v>0</v>
      </c>
      <c r="F10" s="121"/>
      <c r="G10" s="48"/>
      <c r="H10" s="47"/>
    </row>
    <row r="11" spans="1:8" ht="24" customHeight="1" hidden="1" outlineLevel="1" thickBot="1">
      <c r="A11" s="15" t="s">
        <v>98</v>
      </c>
      <c r="B11" s="119" t="s">
        <v>259</v>
      </c>
      <c r="C11" s="120" t="s">
        <v>127</v>
      </c>
      <c r="D11" s="120"/>
      <c r="E11" s="229">
        <f t="shared" si="0"/>
        <v>0</v>
      </c>
      <c r="F11" s="121"/>
      <c r="G11" s="48"/>
      <c r="H11" s="47"/>
    </row>
    <row r="12" spans="1:14" ht="24" customHeight="1" collapsed="1" thickBot="1">
      <c r="A12" s="15" t="s">
        <v>285</v>
      </c>
      <c r="B12" s="122" t="s">
        <v>284</v>
      </c>
      <c r="C12" s="120" t="s">
        <v>127</v>
      </c>
      <c r="D12" s="120"/>
      <c r="E12" s="229">
        <f t="shared" si="0"/>
        <v>39.198</v>
      </c>
      <c r="F12" s="49"/>
      <c r="G12" s="48">
        <v>39.198</v>
      </c>
      <c r="H12" s="47"/>
      <c r="N12" s="8"/>
    </row>
    <row r="13" spans="1:10" ht="24" customHeight="1" hidden="1" outlineLevel="1" thickBot="1">
      <c r="A13" s="15" t="s">
        <v>100</v>
      </c>
      <c r="B13" s="123" t="s">
        <v>130</v>
      </c>
      <c r="C13" s="124">
        <v>9</v>
      </c>
      <c r="D13" s="199">
        <v>406.8</v>
      </c>
      <c r="E13" s="229">
        <f t="shared" si="0"/>
        <v>0</v>
      </c>
      <c r="F13" s="125"/>
      <c r="G13" s="126"/>
      <c r="H13" s="127"/>
      <c r="J13" s="29"/>
    </row>
    <row r="14" spans="1:8" ht="24" customHeight="1" hidden="1" outlineLevel="1" thickBot="1">
      <c r="A14" s="31" t="s">
        <v>101</v>
      </c>
      <c r="B14" s="128" t="s">
        <v>222</v>
      </c>
      <c r="C14" s="129"/>
      <c r="D14" s="130"/>
      <c r="E14" s="229">
        <f t="shared" si="0"/>
        <v>0</v>
      </c>
      <c r="F14" s="132"/>
      <c r="G14" s="131"/>
      <c r="H14" s="131"/>
    </row>
    <row r="15" spans="1:10" ht="16.5" hidden="1" outlineLevel="1" thickBot="1">
      <c r="A15" s="13" t="s">
        <v>102</v>
      </c>
      <c r="B15" s="133" t="s">
        <v>260</v>
      </c>
      <c r="C15" s="134" t="s">
        <v>127</v>
      </c>
      <c r="D15" s="134"/>
      <c r="E15" s="229">
        <f t="shared" si="0"/>
        <v>0</v>
      </c>
      <c r="F15" s="135"/>
      <c r="G15" s="136"/>
      <c r="H15" s="137"/>
      <c r="J15" s="8"/>
    </row>
    <row r="16" spans="1:10" ht="16.5" hidden="1" outlineLevel="1" thickBot="1">
      <c r="A16" s="13" t="s">
        <v>103</v>
      </c>
      <c r="B16" s="138" t="s">
        <v>207</v>
      </c>
      <c r="C16" s="139" t="s">
        <v>127</v>
      </c>
      <c r="D16" s="139"/>
      <c r="E16" s="141">
        <v>0</v>
      </c>
      <c r="F16" s="140"/>
      <c r="G16" s="141">
        <v>0</v>
      </c>
      <c r="H16" s="141">
        <v>0</v>
      </c>
      <c r="J16" s="8"/>
    </row>
    <row r="17" spans="1:8" ht="20.25" customHeight="1" collapsed="1" thickBot="1">
      <c r="A17" s="32"/>
      <c r="B17" s="142" t="s">
        <v>63</v>
      </c>
      <c r="C17" s="143">
        <f aca="true" t="shared" si="1" ref="C17:H17">SUM(C9:C16)</f>
        <v>9</v>
      </c>
      <c r="D17" s="144">
        <f t="shared" si="1"/>
        <v>406.8</v>
      </c>
      <c r="E17" s="145">
        <f t="shared" si="1"/>
        <v>39.198</v>
      </c>
      <c r="F17" s="144">
        <f t="shared" si="1"/>
        <v>0</v>
      </c>
      <c r="G17" s="145">
        <f t="shared" si="1"/>
        <v>39.198</v>
      </c>
      <c r="H17" s="145">
        <f t="shared" si="1"/>
        <v>0</v>
      </c>
    </row>
    <row r="18" spans="1:12" ht="12.75">
      <c r="A18" s="8"/>
      <c r="B18" s="8"/>
      <c r="E18" s="12"/>
      <c r="F18" s="12"/>
      <c r="G18" s="8"/>
      <c r="L18" s="8"/>
    </row>
    <row r="19" spans="1:17" ht="45" customHeight="1">
      <c r="A19" s="284" t="s">
        <v>55</v>
      </c>
      <c r="B19" s="284"/>
      <c r="C19" s="284"/>
      <c r="D19" s="284"/>
      <c r="E19" s="293" t="s">
        <v>305</v>
      </c>
      <c r="F19" s="293"/>
      <c r="G19" s="293"/>
      <c r="H19" s="293"/>
      <c r="I19" s="284"/>
      <c r="J19" s="284"/>
      <c r="K19" s="284"/>
      <c r="L19" s="8"/>
      <c r="M19" s="8"/>
      <c r="N19" s="8"/>
      <c r="O19" s="8"/>
      <c r="P19" s="8"/>
      <c r="Q19" s="8"/>
    </row>
    <row r="20" spans="1:17" ht="9.75" customHeight="1">
      <c r="A20" s="284"/>
      <c r="B20" s="284"/>
      <c r="C20" s="284"/>
      <c r="D20" s="284"/>
      <c r="E20" s="285"/>
      <c r="F20" s="285"/>
      <c r="G20" s="285"/>
      <c r="H20" s="285"/>
      <c r="I20" s="284"/>
      <c r="J20" s="284"/>
      <c r="K20" s="284"/>
      <c r="L20" s="8"/>
      <c r="M20" s="8"/>
      <c r="N20" s="8"/>
      <c r="O20" s="8"/>
      <c r="P20" s="8"/>
      <c r="Q20" s="8"/>
    </row>
    <row r="21" spans="5:8" ht="15.75">
      <c r="E21" s="11"/>
      <c r="H21" s="36" t="s">
        <v>213</v>
      </c>
    </row>
    <row r="22" spans="1:7" ht="20.25">
      <c r="A22" s="319" t="s">
        <v>211</v>
      </c>
      <c r="B22" s="319"/>
      <c r="C22" s="319"/>
      <c r="D22" s="319"/>
      <c r="E22" s="319"/>
      <c r="F22" s="319"/>
      <c r="G22" s="319"/>
    </row>
    <row r="23" ht="12.75">
      <c r="G23" t="s">
        <v>124</v>
      </c>
    </row>
    <row r="24" spans="1:8" ht="15.75">
      <c r="A24" s="236" t="s">
        <v>89</v>
      </c>
      <c r="B24" s="340" t="s">
        <v>90</v>
      </c>
      <c r="C24" s="236" t="s">
        <v>258</v>
      </c>
      <c r="D24" s="236"/>
      <c r="E24" s="357" t="s">
        <v>257</v>
      </c>
      <c r="F24" s="339"/>
      <c r="G24" s="339"/>
      <c r="H24" s="339"/>
    </row>
    <row r="25" spans="1:8" ht="15.75">
      <c r="A25" s="236"/>
      <c r="B25" s="340"/>
      <c r="C25" s="236"/>
      <c r="D25" s="236"/>
      <c r="E25" s="339" t="s">
        <v>149</v>
      </c>
      <c r="F25" s="339"/>
      <c r="G25" s="339"/>
      <c r="H25" s="339"/>
    </row>
    <row r="26" spans="1:8" ht="21" customHeight="1">
      <c r="A26" s="236"/>
      <c r="B26" s="340"/>
      <c r="C26" s="236"/>
      <c r="D26" s="236"/>
      <c r="E26" s="236" t="s">
        <v>148</v>
      </c>
      <c r="F26" s="236" t="s">
        <v>128</v>
      </c>
      <c r="G26" s="236" t="s">
        <v>111</v>
      </c>
      <c r="H26" s="236" t="s">
        <v>129</v>
      </c>
    </row>
    <row r="27" spans="1:8" ht="21" customHeight="1">
      <c r="A27" s="236"/>
      <c r="B27" s="340"/>
      <c r="C27" s="146" t="s">
        <v>87</v>
      </c>
      <c r="D27" s="146" t="s">
        <v>88</v>
      </c>
      <c r="E27" s="236"/>
      <c r="F27" s="236"/>
      <c r="G27" s="236"/>
      <c r="H27" s="236"/>
    </row>
    <row r="28" spans="1:8" s="44" customFormat="1" ht="32.25" customHeight="1">
      <c r="A28" s="147">
        <v>1</v>
      </c>
      <c r="B28" s="167" t="s">
        <v>279</v>
      </c>
      <c r="C28" s="148">
        <v>2</v>
      </c>
      <c r="D28" s="149">
        <v>139.6</v>
      </c>
      <c r="E28" s="150">
        <f>SUM(F28:H28)</f>
        <v>220</v>
      </c>
      <c r="F28" s="151"/>
      <c r="G28" s="151">
        <v>220</v>
      </c>
      <c r="H28" s="151"/>
    </row>
    <row r="29" spans="1:8" s="44" customFormat="1" ht="48" customHeight="1">
      <c r="A29" s="147">
        <v>2</v>
      </c>
      <c r="B29" s="156" t="s">
        <v>280</v>
      </c>
      <c r="C29" s="148"/>
      <c r="D29" s="149"/>
      <c r="E29" s="150">
        <f>SUM(F29:H29)</f>
        <v>928.05</v>
      </c>
      <c r="F29" s="151"/>
      <c r="G29" s="151">
        <v>928.05</v>
      </c>
      <c r="H29" s="151"/>
    </row>
    <row r="30" spans="1:8" s="44" customFormat="1" ht="31.5" customHeight="1">
      <c r="A30" s="147">
        <v>3</v>
      </c>
      <c r="B30" s="167" t="s">
        <v>0</v>
      </c>
      <c r="C30" s="148">
        <v>1</v>
      </c>
      <c r="D30" s="149">
        <v>96</v>
      </c>
      <c r="E30" s="150">
        <f>SUM(F30:H30)</f>
        <v>0</v>
      </c>
      <c r="F30" s="151"/>
      <c r="G30" s="152"/>
      <c r="H30" s="152"/>
    </row>
    <row r="31" spans="1:8" s="44" customFormat="1" ht="28.5" customHeight="1">
      <c r="A31" s="153"/>
      <c r="B31" s="154" t="s">
        <v>63</v>
      </c>
      <c r="C31" s="155">
        <f aca="true" t="shared" si="2" ref="C31:H31">SUM(C28:C30)</f>
        <v>3</v>
      </c>
      <c r="D31" s="155">
        <f t="shared" si="2"/>
        <v>235.6</v>
      </c>
      <c r="E31" s="155">
        <f t="shared" si="2"/>
        <v>1148.05</v>
      </c>
      <c r="F31" s="155">
        <f t="shared" si="2"/>
        <v>0</v>
      </c>
      <c r="G31" s="155">
        <f t="shared" si="2"/>
        <v>1148.05</v>
      </c>
      <c r="H31" s="155">
        <f t="shared" si="2"/>
        <v>0</v>
      </c>
    </row>
    <row r="32" ht="11.25" customHeight="1"/>
    <row r="33" spans="1:17" ht="45" customHeight="1">
      <c r="A33" s="284" t="s">
        <v>55</v>
      </c>
      <c r="B33" s="284"/>
      <c r="C33" s="284"/>
      <c r="D33" s="284"/>
      <c r="E33" s="293" t="s">
        <v>305</v>
      </c>
      <c r="F33" s="293"/>
      <c r="G33" s="293"/>
      <c r="H33" s="293"/>
      <c r="I33" s="284"/>
      <c r="J33" s="284"/>
      <c r="K33" s="284"/>
      <c r="L33" s="8"/>
      <c r="M33" s="8"/>
      <c r="N33" s="8"/>
      <c r="O33" s="8"/>
      <c r="P33" s="8"/>
      <c r="Q33" s="8"/>
    </row>
    <row r="34" spans="1:17" ht="7.5" customHeight="1">
      <c r="A34" s="284"/>
      <c r="B34" s="284"/>
      <c r="C34" s="284"/>
      <c r="D34" s="284"/>
      <c r="E34" s="285"/>
      <c r="F34" s="285"/>
      <c r="G34" s="285"/>
      <c r="H34" s="285"/>
      <c r="I34" s="284"/>
      <c r="J34" s="284"/>
      <c r="K34" s="284"/>
      <c r="L34" s="8"/>
      <c r="M34" s="8"/>
      <c r="N34" s="8"/>
      <c r="O34" s="8"/>
      <c r="P34" s="8"/>
      <c r="Q34" s="8"/>
    </row>
    <row r="35" spans="1:8" s="4" customFormat="1" ht="13.5" customHeight="1">
      <c r="A35" s="6"/>
      <c r="G35" s="364" t="s">
        <v>214</v>
      </c>
      <c r="H35" s="364"/>
    </row>
    <row r="36" s="4" customFormat="1" ht="11.25" customHeight="1">
      <c r="A36" s="6"/>
    </row>
    <row r="37" spans="1:8" s="4" customFormat="1" ht="20.25">
      <c r="A37" s="6"/>
      <c r="B37" s="319" t="s">
        <v>82</v>
      </c>
      <c r="C37" s="319"/>
      <c r="D37" s="319"/>
      <c r="E37" s="319"/>
      <c r="F37" s="319"/>
      <c r="G37" s="319"/>
      <c r="H37" s="319"/>
    </row>
    <row r="38" spans="1:8" s="4" customFormat="1" ht="13.5" customHeight="1">
      <c r="A38" s="6"/>
      <c r="B38" s="3"/>
      <c r="C38" s="3"/>
      <c r="D38" s="3"/>
      <c r="E38" s="3"/>
      <c r="F38" s="3"/>
      <c r="G38" s="3"/>
      <c r="H38" s="6" t="s">
        <v>71</v>
      </c>
    </row>
    <row r="39" spans="1:8" s="4" customFormat="1" ht="43.5" customHeight="1">
      <c r="A39" s="84" t="s">
        <v>69</v>
      </c>
      <c r="B39" s="359" t="s">
        <v>65</v>
      </c>
      <c r="C39" s="359"/>
      <c r="D39" s="359"/>
      <c r="E39" s="33" t="s">
        <v>70</v>
      </c>
      <c r="F39" s="33" t="s">
        <v>72</v>
      </c>
      <c r="G39" s="33" t="s">
        <v>83</v>
      </c>
      <c r="H39" s="33" t="s">
        <v>84</v>
      </c>
    </row>
    <row r="40" spans="1:8" s="4" customFormat="1" ht="43.5" customHeight="1" hidden="1" outlineLevel="1">
      <c r="A40" s="41">
        <v>1</v>
      </c>
      <c r="B40" s="360" t="s">
        <v>85</v>
      </c>
      <c r="C40" s="360"/>
      <c r="D40" s="360"/>
      <c r="E40" s="43"/>
      <c r="F40" s="43"/>
      <c r="G40" s="43"/>
      <c r="H40" s="41"/>
    </row>
    <row r="41" spans="1:8" s="4" customFormat="1" ht="24" customHeight="1" collapsed="1">
      <c r="A41" s="41">
        <v>1</v>
      </c>
      <c r="B41" s="360" t="s">
        <v>86</v>
      </c>
      <c r="C41" s="360"/>
      <c r="D41" s="360"/>
      <c r="E41" s="43">
        <f>SUM(F41:H41)</f>
        <v>22.428</v>
      </c>
      <c r="F41" s="43">
        <v>22.428</v>
      </c>
      <c r="G41" s="43"/>
      <c r="H41" s="41"/>
    </row>
    <row r="42" spans="1:8" s="4" customFormat="1" ht="33.75" customHeight="1" hidden="1" outlineLevel="1">
      <c r="A42" s="41">
        <v>2</v>
      </c>
      <c r="B42" s="361" t="s">
        <v>271</v>
      </c>
      <c r="C42" s="362"/>
      <c r="D42" s="363"/>
      <c r="E42" s="207"/>
      <c r="F42" s="207"/>
      <c r="G42" s="43"/>
      <c r="H42" s="41"/>
    </row>
    <row r="43" spans="1:8" s="4" customFormat="1" ht="31.5" customHeight="1" hidden="1" outlineLevel="1">
      <c r="A43" s="41"/>
      <c r="B43" s="360"/>
      <c r="C43" s="360"/>
      <c r="D43" s="360"/>
      <c r="E43" s="43"/>
      <c r="F43" s="43"/>
      <c r="G43" s="43"/>
      <c r="H43" s="41"/>
    </row>
    <row r="44" spans="1:8" s="4" customFormat="1" ht="25.5" customHeight="1" collapsed="1">
      <c r="A44" s="42"/>
      <c r="B44" s="358" t="s">
        <v>63</v>
      </c>
      <c r="C44" s="358"/>
      <c r="D44" s="358"/>
      <c r="E44" s="43">
        <f>SUM(E41:E43)</f>
        <v>22.428</v>
      </c>
      <c r="F44" s="43">
        <f>SUM(F41:F43)</f>
        <v>22.428</v>
      </c>
      <c r="G44" s="43"/>
      <c r="H44" s="43"/>
    </row>
  </sheetData>
  <sheetProtection/>
  <mergeCells count="31">
    <mergeCell ref="E26:E27"/>
    <mergeCell ref="G7:G8"/>
    <mergeCell ref="E24:H24"/>
    <mergeCell ref="B44:D44"/>
    <mergeCell ref="B37:H37"/>
    <mergeCell ref="B39:D39"/>
    <mergeCell ref="B40:D40"/>
    <mergeCell ref="B41:D41"/>
    <mergeCell ref="B42:D42"/>
    <mergeCell ref="B43:D43"/>
    <mergeCell ref="G35:H35"/>
    <mergeCell ref="B24:B27"/>
    <mergeCell ref="C24:D26"/>
    <mergeCell ref="E7:E8"/>
    <mergeCell ref="A3:G3"/>
    <mergeCell ref="A5:A8"/>
    <mergeCell ref="B5:B8"/>
    <mergeCell ref="C5:D7"/>
    <mergeCell ref="E5:H5"/>
    <mergeCell ref="F7:F8"/>
    <mergeCell ref="H7:H8"/>
    <mergeCell ref="E1:H1"/>
    <mergeCell ref="E19:H19"/>
    <mergeCell ref="E33:H33"/>
    <mergeCell ref="F26:F27"/>
    <mergeCell ref="G26:G27"/>
    <mergeCell ref="H26:H27"/>
    <mergeCell ref="E6:H6"/>
    <mergeCell ref="E25:H25"/>
    <mergeCell ref="A22:G22"/>
    <mergeCell ref="A24:A27"/>
  </mergeCells>
  <printOptions/>
  <pageMargins left="0.7874015748031497" right="0" top="0.54" bottom="0.32" header="0.27" footer="0.19"/>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Q96"/>
  <sheetViews>
    <sheetView tabSelected="1" workbookViewId="0" topLeftCell="A76">
      <selection activeCell="B103" sqref="B103"/>
    </sheetView>
  </sheetViews>
  <sheetFormatPr defaultColWidth="9.33203125" defaultRowHeight="12.75" outlineLevelRow="1" outlineLevelCol="1"/>
  <cols>
    <col min="1" max="1" width="5" style="0" customWidth="1"/>
    <col min="2" max="2" width="74.66015625" style="157" customWidth="1"/>
    <col min="3" max="3" width="9.33203125" style="0" hidden="1" customWidth="1" outlineLevel="1"/>
    <col min="4" max="4" width="13.83203125" style="0" hidden="1" customWidth="1" outlineLevel="1"/>
    <col min="5" max="5" width="14.16015625" style="0" customWidth="1" collapsed="1"/>
    <col min="6" max="6" width="12.33203125" style="0" customWidth="1"/>
    <col min="7" max="7" width="14.5" style="0" customWidth="1"/>
    <col min="8" max="8" width="12.66015625" style="0" customWidth="1"/>
  </cols>
  <sheetData>
    <row r="1" spans="1:17" ht="45" customHeight="1">
      <c r="A1" s="284" t="s">
        <v>55</v>
      </c>
      <c r="B1" s="284"/>
      <c r="C1" s="284"/>
      <c r="D1" s="284"/>
      <c r="E1" s="293" t="s">
        <v>305</v>
      </c>
      <c r="F1" s="293"/>
      <c r="G1" s="293"/>
      <c r="H1" s="293"/>
      <c r="I1" s="284"/>
      <c r="J1" s="284"/>
      <c r="K1" s="284"/>
      <c r="L1" s="8"/>
      <c r="M1" s="8"/>
      <c r="N1" s="8"/>
      <c r="O1" s="8"/>
      <c r="P1" s="8"/>
      <c r="Q1" s="8"/>
    </row>
    <row r="2" spans="1:17" ht="16.5" customHeight="1">
      <c r="A2" s="284"/>
      <c r="B2" s="284"/>
      <c r="C2" s="284"/>
      <c r="D2" s="284"/>
      <c r="E2" s="284"/>
      <c r="F2" s="288"/>
      <c r="G2" s="288"/>
      <c r="H2" s="288"/>
      <c r="I2" s="284"/>
      <c r="J2" s="284"/>
      <c r="K2" s="284"/>
      <c r="L2" s="8"/>
      <c r="M2" s="8"/>
      <c r="N2" s="8"/>
      <c r="O2" s="8"/>
      <c r="P2" s="8"/>
      <c r="Q2" s="8"/>
    </row>
    <row r="3" spans="3:7" ht="12.75">
      <c r="C3" s="8"/>
      <c r="D3" s="8"/>
      <c r="E3" s="11" t="s">
        <v>123</v>
      </c>
      <c r="F3" s="374" t="s">
        <v>59</v>
      </c>
      <c r="G3" s="375"/>
    </row>
    <row r="4" spans="1:7" ht="20.25">
      <c r="A4" s="319" t="s">
        <v>212</v>
      </c>
      <c r="B4" s="319"/>
      <c r="C4" s="319"/>
      <c r="D4" s="319"/>
      <c r="E4" s="319"/>
      <c r="F4" s="319"/>
      <c r="G4" s="319"/>
    </row>
    <row r="5" spans="3:6" ht="12.75">
      <c r="C5" s="8"/>
      <c r="D5" s="8"/>
      <c r="F5" t="s">
        <v>124</v>
      </c>
    </row>
    <row r="6" spans="1:8" ht="12.75">
      <c r="A6" s="236" t="s">
        <v>89</v>
      </c>
      <c r="B6" s="376" t="s">
        <v>90</v>
      </c>
      <c r="C6" s="372" t="s">
        <v>258</v>
      </c>
      <c r="D6" s="372"/>
      <c r="E6" s="372" t="s">
        <v>257</v>
      </c>
      <c r="F6" s="372"/>
      <c r="G6" s="372"/>
      <c r="H6" s="372"/>
    </row>
    <row r="7" spans="1:8" ht="12.75">
      <c r="A7" s="236"/>
      <c r="B7" s="377"/>
      <c r="C7" s="372"/>
      <c r="D7" s="372"/>
      <c r="E7" s="372" t="s">
        <v>149</v>
      </c>
      <c r="F7" s="372"/>
      <c r="G7" s="372"/>
      <c r="H7" s="372"/>
    </row>
    <row r="8" spans="1:8" ht="33" customHeight="1">
      <c r="A8" s="236"/>
      <c r="B8" s="377"/>
      <c r="C8" s="372"/>
      <c r="D8" s="372"/>
      <c r="E8" s="372" t="s">
        <v>148</v>
      </c>
      <c r="F8" s="372" t="s">
        <v>290</v>
      </c>
      <c r="G8" s="372" t="s">
        <v>300</v>
      </c>
      <c r="H8" s="372" t="s">
        <v>182</v>
      </c>
    </row>
    <row r="9" spans="1:8" ht="15.75" customHeight="1">
      <c r="A9" s="236"/>
      <c r="B9" s="378"/>
      <c r="C9" s="187" t="s">
        <v>87</v>
      </c>
      <c r="D9" s="187" t="s">
        <v>88</v>
      </c>
      <c r="E9" s="372"/>
      <c r="F9" s="372"/>
      <c r="G9" s="372"/>
      <c r="H9" s="372"/>
    </row>
    <row r="10" spans="1:8" ht="28.5" customHeight="1">
      <c r="A10" s="282">
        <v>1</v>
      </c>
      <c r="B10" s="268" t="s">
        <v>277</v>
      </c>
      <c r="C10" s="224"/>
      <c r="D10" s="269"/>
      <c r="E10" s="270">
        <f>SUM(F10:H10)</f>
        <v>8</v>
      </c>
      <c r="F10" s="271"/>
      <c r="G10" s="270">
        <v>8</v>
      </c>
      <c r="H10" s="271"/>
    </row>
    <row r="11" spans="1:8" ht="28.5" customHeight="1">
      <c r="A11" s="283">
        <v>2</v>
      </c>
      <c r="B11" s="272" t="s">
        <v>276</v>
      </c>
      <c r="C11" s="273"/>
      <c r="D11" s="274">
        <v>99.5</v>
      </c>
      <c r="E11" s="270">
        <f>SUM(F11:H11)</f>
        <v>182.825</v>
      </c>
      <c r="F11" s="275"/>
      <c r="G11" s="275">
        <f>99.5+83.325</f>
        <v>182.825</v>
      </c>
      <c r="H11" s="275"/>
    </row>
    <row r="12" spans="1:8" ht="28.5" customHeight="1">
      <c r="A12" s="282">
        <v>3</v>
      </c>
      <c r="B12" s="276" t="s">
        <v>275</v>
      </c>
      <c r="C12" s="277"/>
      <c r="D12" s="277"/>
      <c r="E12" s="270">
        <f>SUM(F12:H12)</f>
        <v>380</v>
      </c>
      <c r="F12" s="275"/>
      <c r="G12" s="275">
        <v>380</v>
      </c>
      <c r="H12" s="275"/>
    </row>
    <row r="13" spans="1:8" ht="28.5" customHeight="1">
      <c r="A13" s="283">
        <v>4</v>
      </c>
      <c r="B13" s="276" t="s">
        <v>301</v>
      </c>
      <c r="C13" s="277"/>
      <c r="D13" s="277"/>
      <c r="E13" s="270">
        <f>SUM(F13:H13)</f>
        <v>15</v>
      </c>
      <c r="F13" s="275">
        <v>15</v>
      </c>
      <c r="G13" s="275"/>
      <c r="H13" s="275"/>
    </row>
    <row r="14" spans="1:8" ht="28.5" customHeight="1">
      <c r="A14" s="282">
        <v>5</v>
      </c>
      <c r="B14" s="276" t="s">
        <v>278</v>
      </c>
      <c r="C14" s="277"/>
      <c r="D14" s="277"/>
      <c r="E14" s="270">
        <f>SUM(F14:H14)</f>
        <v>29.7</v>
      </c>
      <c r="F14" s="278"/>
      <c r="G14" s="275"/>
      <c r="H14" s="275">
        <v>29.7</v>
      </c>
    </row>
    <row r="15" spans="1:8" ht="28.5" customHeight="1">
      <c r="A15" s="7"/>
      <c r="B15" s="279" t="s">
        <v>63</v>
      </c>
      <c r="C15" s="280">
        <f aca="true" t="shared" si="0" ref="C15:H15">SUM(C10:C14)</f>
        <v>0</v>
      </c>
      <c r="D15" s="281">
        <f t="shared" si="0"/>
        <v>99.5</v>
      </c>
      <c r="E15" s="281">
        <f t="shared" si="0"/>
        <v>615.5250000000001</v>
      </c>
      <c r="F15" s="281">
        <f t="shared" si="0"/>
        <v>15</v>
      </c>
      <c r="G15" s="281">
        <f t="shared" si="0"/>
        <v>570.825</v>
      </c>
      <c r="H15" s="281">
        <f t="shared" si="0"/>
        <v>29.7</v>
      </c>
    </row>
    <row r="17" spans="1:8" ht="44.25" customHeight="1">
      <c r="A17" s="284" t="s">
        <v>55</v>
      </c>
      <c r="B17" s="284"/>
      <c r="C17" s="284"/>
      <c r="D17" s="293" t="s">
        <v>305</v>
      </c>
      <c r="E17" s="293"/>
      <c r="F17" s="293"/>
      <c r="G17" s="293"/>
      <c r="H17" s="293"/>
    </row>
    <row r="18" spans="1:7" ht="15">
      <c r="A18" s="284"/>
      <c r="B18" s="284"/>
      <c r="C18" s="284"/>
      <c r="D18" s="285"/>
      <c r="E18" s="286"/>
      <c r="F18" s="286"/>
      <c r="G18" s="286"/>
    </row>
    <row r="19" spans="1:8" ht="18.75">
      <c r="A19" s="38" t="s">
        <v>11</v>
      </c>
      <c r="B19" s="39" t="s">
        <v>12</v>
      </c>
      <c r="C19" s="40"/>
      <c r="D19" s="40"/>
      <c r="E19" s="37"/>
      <c r="F19" s="175"/>
      <c r="H19" s="168" t="s">
        <v>238</v>
      </c>
    </row>
    <row r="20" spans="1:7" ht="15.75">
      <c r="A20" s="373" t="s">
        <v>267</v>
      </c>
      <c r="B20" s="373"/>
      <c r="C20" s="373"/>
      <c r="D20" s="373"/>
      <c r="E20" s="373"/>
      <c r="F20" s="373"/>
      <c r="G20" s="373"/>
    </row>
    <row r="21" spans="1:7" ht="15.75">
      <c r="A21" s="160"/>
      <c r="B21" s="160"/>
      <c r="C21" s="160"/>
      <c r="D21" s="160"/>
      <c r="E21" s="160"/>
      <c r="F21" s="160"/>
      <c r="G21" s="160"/>
    </row>
    <row r="22" spans="1:8" ht="15.75">
      <c r="A22" s="368" t="s">
        <v>69</v>
      </c>
      <c r="B22" s="368" t="s">
        <v>13</v>
      </c>
      <c r="C22" s="227"/>
      <c r="D22" s="370" t="s">
        <v>64</v>
      </c>
      <c r="E22" s="368" t="s">
        <v>150</v>
      </c>
      <c r="F22" s="365" t="s">
        <v>244</v>
      </c>
      <c r="G22" s="366"/>
      <c r="H22" s="367"/>
    </row>
    <row r="23" spans="1:8" ht="38.25">
      <c r="A23" s="369"/>
      <c r="B23" s="369"/>
      <c r="C23" s="228"/>
      <c r="D23" s="371"/>
      <c r="E23" s="369"/>
      <c r="F23" s="158" t="s">
        <v>14</v>
      </c>
      <c r="G23" s="174" t="s">
        <v>15</v>
      </c>
      <c r="H23" s="158" t="s">
        <v>16</v>
      </c>
    </row>
    <row r="24" spans="1:8" ht="18.75">
      <c r="A24" s="84">
        <v>1</v>
      </c>
      <c r="B24" s="177" t="s">
        <v>298</v>
      </c>
      <c r="C24" s="177"/>
      <c r="D24" s="84" t="s">
        <v>243</v>
      </c>
      <c r="E24" s="196">
        <f>SUM(F24:H24)</f>
        <v>1477.576</v>
      </c>
      <c r="F24" s="182" t="s">
        <v>17</v>
      </c>
      <c r="G24" s="103">
        <f>176.043+59.264+127.917+67.03+147.948+115.616+137.85+73.408+237.5+335</f>
        <v>1477.576</v>
      </c>
      <c r="H24" s="103"/>
    </row>
    <row r="25" spans="1:8" ht="18.75">
      <c r="A25" s="84">
        <v>2</v>
      </c>
      <c r="B25" s="177" t="s">
        <v>299</v>
      </c>
      <c r="C25" s="177"/>
      <c r="D25" s="84" t="s">
        <v>243</v>
      </c>
      <c r="E25" s="196">
        <f aca="true" t="shared" si="1" ref="E25:E47">SUM(F25:H25)</f>
        <v>320</v>
      </c>
      <c r="F25" s="182" t="s">
        <v>17</v>
      </c>
      <c r="G25" s="103">
        <f>150+170</f>
        <v>320</v>
      </c>
      <c r="H25" s="103"/>
    </row>
    <row r="26" spans="1:8" ht="15.75" hidden="1" outlineLevel="1">
      <c r="A26" s="84">
        <v>3</v>
      </c>
      <c r="B26" s="177" t="s">
        <v>18</v>
      </c>
      <c r="C26" s="177"/>
      <c r="D26" s="84" t="s">
        <v>19</v>
      </c>
      <c r="E26" s="196">
        <f t="shared" si="1"/>
        <v>0</v>
      </c>
      <c r="F26" s="182"/>
      <c r="G26" s="103"/>
      <c r="H26" s="103"/>
    </row>
    <row r="27" spans="1:8" ht="15.75" hidden="1" outlineLevel="1">
      <c r="A27" s="84">
        <v>4</v>
      </c>
      <c r="B27" s="177" t="s">
        <v>32</v>
      </c>
      <c r="C27" s="177"/>
      <c r="D27" s="180" t="s">
        <v>19</v>
      </c>
      <c r="E27" s="196">
        <f t="shared" si="1"/>
        <v>0</v>
      </c>
      <c r="F27" s="182" t="s">
        <v>17</v>
      </c>
      <c r="G27" s="103"/>
      <c r="H27" s="103"/>
    </row>
    <row r="28" spans="1:8" ht="15.75" collapsed="1">
      <c r="A28" s="84">
        <v>3</v>
      </c>
      <c r="B28" s="177" t="s">
        <v>297</v>
      </c>
      <c r="C28" s="177"/>
      <c r="D28" s="84" t="s">
        <v>20</v>
      </c>
      <c r="E28" s="196">
        <f t="shared" si="1"/>
        <v>178.48189</v>
      </c>
      <c r="F28" s="182" t="s">
        <v>17</v>
      </c>
      <c r="G28" s="103">
        <f>35.094+16.5+126.88789</f>
        <v>178.48189</v>
      </c>
      <c r="H28" s="103"/>
    </row>
    <row r="29" spans="1:8" ht="15.75" hidden="1" outlineLevel="1">
      <c r="A29" s="84">
        <v>6</v>
      </c>
      <c r="B29" s="177" t="s">
        <v>33</v>
      </c>
      <c r="C29" s="177"/>
      <c r="D29" s="84" t="s">
        <v>19</v>
      </c>
      <c r="E29" s="196">
        <f t="shared" si="1"/>
        <v>0</v>
      </c>
      <c r="F29" s="182" t="s">
        <v>17</v>
      </c>
      <c r="G29" s="103"/>
      <c r="H29" s="103"/>
    </row>
    <row r="30" spans="1:8" ht="15.75" hidden="1" outlineLevel="1">
      <c r="A30" s="84">
        <v>7</v>
      </c>
      <c r="B30" s="177" t="s">
        <v>34</v>
      </c>
      <c r="C30" s="177"/>
      <c r="D30" s="84" t="s">
        <v>19</v>
      </c>
      <c r="E30" s="196">
        <f t="shared" si="1"/>
        <v>0</v>
      </c>
      <c r="F30" s="182"/>
      <c r="G30" s="103"/>
      <c r="H30" s="103"/>
    </row>
    <row r="31" spans="1:8" ht="15.75" hidden="1" outlineLevel="1">
      <c r="A31" s="84">
        <v>8</v>
      </c>
      <c r="B31" s="177" t="s">
        <v>35</v>
      </c>
      <c r="C31" s="177"/>
      <c r="D31" s="84" t="s">
        <v>21</v>
      </c>
      <c r="E31" s="196">
        <f t="shared" si="1"/>
        <v>0</v>
      </c>
      <c r="F31" s="182" t="s">
        <v>17</v>
      </c>
      <c r="G31" s="103"/>
      <c r="H31" s="103"/>
    </row>
    <row r="32" spans="1:8" ht="15.75" hidden="1" outlineLevel="1">
      <c r="A32" s="84">
        <v>9</v>
      </c>
      <c r="B32" s="177" t="s">
        <v>36</v>
      </c>
      <c r="C32" s="177"/>
      <c r="D32" s="84" t="s">
        <v>54</v>
      </c>
      <c r="E32" s="196">
        <f t="shared" si="1"/>
        <v>0</v>
      </c>
      <c r="F32" s="182" t="s">
        <v>17</v>
      </c>
      <c r="G32" s="103"/>
      <c r="H32" s="103"/>
    </row>
    <row r="33" spans="1:8" ht="15.75" hidden="1" outlineLevel="1">
      <c r="A33" s="84">
        <v>10</v>
      </c>
      <c r="B33" s="177" t="s">
        <v>37</v>
      </c>
      <c r="C33" s="177"/>
      <c r="D33" s="84" t="s">
        <v>19</v>
      </c>
      <c r="E33" s="196">
        <f t="shared" si="1"/>
        <v>0</v>
      </c>
      <c r="F33" s="182" t="s">
        <v>17</v>
      </c>
      <c r="G33" s="103"/>
      <c r="H33" s="103"/>
    </row>
    <row r="34" spans="1:8" ht="15.75" hidden="1" outlineLevel="1">
      <c r="A34" s="84">
        <v>11</v>
      </c>
      <c r="B34" s="177" t="s">
        <v>38</v>
      </c>
      <c r="C34" s="177"/>
      <c r="D34" s="84" t="s">
        <v>19</v>
      </c>
      <c r="E34" s="196">
        <f t="shared" si="1"/>
        <v>0</v>
      </c>
      <c r="F34" s="182" t="s">
        <v>17</v>
      </c>
      <c r="G34" s="103"/>
      <c r="H34" s="103"/>
    </row>
    <row r="35" spans="1:8" ht="15.75" hidden="1" outlineLevel="1">
      <c r="A35" s="84">
        <v>12</v>
      </c>
      <c r="B35" s="177" t="s">
        <v>39</v>
      </c>
      <c r="C35" s="177"/>
      <c r="D35" s="84" t="s">
        <v>19</v>
      </c>
      <c r="E35" s="196">
        <f t="shared" si="1"/>
        <v>0</v>
      </c>
      <c r="F35" s="182" t="s">
        <v>17</v>
      </c>
      <c r="G35" s="103"/>
      <c r="H35" s="103"/>
    </row>
    <row r="36" spans="1:8" ht="18.75" hidden="1" outlineLevel="1">
      <c r="A36" s="84">
        <v>13</v>
      </c>
      <c r="B36" s="177" t="s">
        <v>22</v>
      </c>
      <c r="C36" s="177"/>
      <c r="D36" s="84" t="s">
        <v>243</v>
      </c>
      <c r="E36" s="196">
        <f t="shared" si="1"/>
        <v>0</v>
      </c>
      <c r="F36" s="182" t="s">
        <v>17</v>
      </c>
      <c r="G36" s="103"/>
      <c r="H36" s="103"/>
    </row>
    <row r="37" spans="1:8" ht="15.75" hidden="1" outlineLevel="1">
      <c r="A37" s="84">
        <v>14</v>
      </c>
      <c r="B37" s="177" t="s">
        <v>40</v>
      </c>
      <c r="C37" s="177"/>
      <c r="D37" s="84" t="s">
        <v>19</v>
      </c>
      <c r="E37" s="196">
        <f t="shared" si="1"/>
        <v>0</v>
      </c>
      <c r="F37" s="182"/>
      <c r="G37" s="103"/>
      <c r="H37" s="103"/>
    </row>
    <row r="38" spans="1:8" ht="15.75" hidden="1" outlineLevel="1">
      <c r="A38" s="84">
        <v>15</v>
      </c>
      <c r="B38" s="177" t="s">
        <v>41</v>
      </c>
      <c r="C38" s="177"/>
      <c r="D38" s="84" t="s">
        <v>54</v>
      </c>
      <c r="E38" s="196">
        <f t="shared" si="1"/>
        <v>0</v>
      </c>
      <c r="F38" s="182" t="s">
        <v>17</v>
      </c>
      <c r="G38" s="103"/>
      <c r="H38" s="103"/>
    </row>
    <row r="39" spans="1:8" ht="15.75" collapsed="1">
      <c r="A39" s="84">
        <v>4</v>
      </c>
      <c r="B39" s="177" t="s">
        <v>295</v>
      </c>
      <c r="C39" s="177"/>
      <c r="D39" s="84" t="s">
        <v>54</v>
      </c>
      <c r="E39" s="196">
        <f t="shared" si="1"/>
        <v>239.64500999999998</v>
      </c>
      <c r="F39" s="182" t="s">
        <v>17</v>
      </c>
      <c r="G39" s="103">
        <f>6.32501+7.331+7.332+23.83+14.276+180.551</f>
        <v>239.64500999999998</v>
      </c>
      <c r="H39" s="103"/>
    </row>
    <row r="40" spans="1:8" ht="15.75" hidden="1" outlineLevel="1">
      <c r="A40" s="84">
        <v>17</v>
      </c>
      <c r="B40" s="177" t="s">
        <v>42</v>
      </c>
      <c r="C40" s="177"/>
      <c r="D40" s="84" t="s">
        <v>54</v>
      </c>
      <c r="E40" s="196">
        <f t="shared" si="1"/>
        <v>0</v>
      </c>
      <c r="F40" s="182" t="s">
        <v>17</v>
      </c>
      <c r="G40" s="103"/>
      <c r="H40" s="103"/>
    </row>
    <row r="41" spans="1:8" ht="31.5" collapsed="1">
      <c r="A41" s="84">
        <v>5</v>
      </c>
      <c r="B41" s="177" t="s">
        <v>296</v>
      </c>
      <c r="C41" s="177"/>
      <c r="D41" s="84" t="s">
        <v>239</v>
      </c>
      <c r="E41" s="196">
        <f t="shared" si="1"/>
        <v>145.12854000000002</v>
      </c>
      <c r="F41" s="182" t="s">
        <v>17</v>
      </c>
      <c r="G41" s="103">
        <f>33.194+14.891+4.062+5.926+15.23954+5.757+8.324+8.323+6.13+31.282+12</f>
        <v>145.12854000000002</v>
      </c>
      <c r="H41" s="103"/>
    </row>
    <row r="42" spans="1:8" ht="15.75" hidden="1" outlineLevel="1">
      <c r="A42" s="84">
        <v>19</v>
      </c>
      <c r="B42" s="177" t="s">
        <v>44</v>
      </c>
      <c r="C42" s="177"/>
      <c r="D42" s="84" t="s">
        <v>239</v>
      </c>
      <c r="E42" s="196">
        <f t="shared" si="1"/>
        <v>0</v>
      </c>
      <c r="F42" s="182"/>
      <c r="G42" s="103"/>
      <c r="H42" s="103"/>
    </row>
    <row r="43" spans="1:8" ht="15.75" hidden="1" outlineLevel="1">
      <c r="A43" s="84">
        <v>20</v>
      </c>
      <c r="B43" s="177" t="s">
        <v>240</v>
      </c>
      <c r="C43" s="177"/>
      <c r="D43" s="84" t="s">
        <v>54</v>
      </c>
      <c r="E43" s="196">
        <f t="shared" si="1"/>
        <v>0</v>
      </c>
      <c r="F43" s="182"/>
      <c r="G43" s="103"/>
      <c r="H43" s="103"/>
    </row>
    <row r="44" spans="1:8" ht="15.75" hidden="1" outlineLevel="1">
      <c r="A44" s="84">
        <v>21</v>
      </c>
      <c r="B44" s="177" t="s">
        <v>45</v>
      </c>
      <c r="C44" s="177"/>
      <c r="D44" s="84" t="s">
        <v>54</v>
      </c>
      <c r="E44" s="196">
        <f t="shared" si="1"/>
        <v>0</v>
      </c>
      <c r="F44" s="182"/>
      <c r="G44" s="103"/>
      <c r="H44" s="103"/>
    </row>
    <row r="45" spans="1:8" ht="15.75" hidden="1" outlineLevel="1">
      <c r="A45" s="84">
        <v>22</v>
      </c>
      <c r="B45" s="177" t="s">
        <v>23</v>
      </c>
      <c r="C45" s="177"/>
      <c r="D45" s="84" t="s">
        <v>21</v>
      </c>
      <c r="E45" s="196">
        <f t="shared" si="1"/>
        <v>0</v>
      </c>
      <c r="F45" s="182" t="s">
        <v>17</v>
      </c>
      <c r="G45" s="103"/>
      <c r="H45" s="103"/>
    </row>
    <row r="46" spans="1:8" ht="15.75" hidden="1" outlineLevel="1">
      <c r="A46" s="84">
        <v>23</v>
      </c>
      <c r="B46" s="179" t="s">
        <v>24</v>
      </c>
      <c r="C46" s="179"/>
      <c r="D46" s="84" t="s">
        <v>21</v>
      </c>
      <c r="E46" s="196">
        <f t="shared" si="1"/>
        <v>0</v>
      </c>
      <c r="F46" s="182" t="s">
        <v>17</v>
      </c>
      <c r="G46" s="103"/>
      <c r="H46" s="103"/>
    </row>
    <row r="47" spans="1:8" ht="15.75" collapsed="1">
      <c r="A47" s="84">
        <v>6</v>
      </c>
      <c r="B47" s="177" t="s">
        <v>25</v>
      </c>
      <c r="C47" s="177"/>
      <c r="D47" s="84" t="s">
        <v>21</v>
      </c>
      <c r="E47" s="196">
        <f t="shared" si="1"/>
        <v>52.294</v>
      </c>
      <c r="F47" s="182" t="s">
        <v>17</v>
      </c>
      <c r="G47" s="103">
        <f>34.016+18.278</f>
        <v>52.294</v>
      </c>
      <c r="H47" s="103"/>
    </row>
    <row r="48" spans="1:8" ht="15.75" hidden="1" outlineLevel="1">
      <c r="A48" s="84">
        <v>25</v>
      </c>
      <c r="B48" s="177" t="s">
        <v>43</v>
      </c>
      <c r="C48" s="177"/>
      <c r="D48" s="84" t="s">
        <v>19</v>
      </c>
      <c r="E48" s="196">
        <v>210985</v>
      </c>
      <c r="F48" s="182" t="s">
        <v>17</v>
      </c>
      <c r="G48" s="103"/>
      <c r="H48" s="103"/>
    </row>
    <row r="49" spans="1:8" ht="15.75" hidden="1" outlineLevel="1">
      <c r="A49" s="84">
        <v>26</v>
      </c>
      <c r="B49" s="177" t="s">
        <v>261</v>
      </c>
      <c r="C49" s="177"/>
      <c r="D49" s="84" t="s">
        <v>19</v>
      </c>
      <c r="E49" s="196">
        <v>17</v>
      </c>
      <c r="F49" s="182" t="s">
        <v>17</v>
      </c>
      <c r="G49" s="103"/>
      <c r="H49" s="103"/>
    </row>
    <row r="50" spans="1:8" ht="15.75" hidden="1" outlineLevel="1">
      <c r="A50" s="84">
        <v>27</v>
      </c>
      <c r="B50" s="177" t="s">
        <v>46</v>
      </c>
      <c r="C50" s="177"/>
      <c r="D50" s="84" t="s">
        <v>19</v>
      </c>
      <c r="E50" s="196">
        <v>16</v>
      </c>
      <c r="F50" s="182" t="s">
        <v>17</v>
      </c>
      <c r="G50" s="103"/>
      <c r="H50" s="103"/>
    </row>
    <row r="51" spans="1:8" ht="15.75" hidden="1" outlineLevel="1">
      <c r="A51" s="84">
        <v>28</v>
      </c>
      <c r="B51" s="177" t="s">
        <v>263</v>
      </c>
      <c r="C51" s="177"/>
      <c r="D51" s="84" t="s">
        <v>264</v>
      </c>
      <c r="E51" s="196">
        <v>1001.9</v>
      </c>
      <c r="F51" s="182" t="s">
        <v>17</v>
      </c>
      <c r="G51" s="103"/>
      <c r="H51" s="103"/>
    </row>
    <row r="52" spans="1:8" ht="15.75" hidden="1" outlineLevel="1">
      <c r="A52" s="84">
        <v>29</v>
      </c>
      <c r="B52" s="177" t="s">
        <v>47</v>
      </c>
      <c r="C52" s="177"/>
      <c r="D52" s="84" t="s">
        <v>54</v>
      </c>
      <c r="E52" s="196">
        <v>6</v>
      </c>
      <c r="F52" s="182" t="s">
        <v>17</v>
      </c>
      <c r="G52" s="103"/>
      <c r="H52" s="103"/>
    </row>
    <row r="53" spans="1:8" ht="15.75" hidden="1" outlineLevel="1">
      <c r="A53" s="84">
        <v>30</v>
      </c>
      <c r="B53" s="177" t="s">
        <v>262</v>
      </c>
      <c r="C53" s="177"/>
      <c r="D53" s="84" t="s">
        <v>54</v>
      </c>
      <c r="E53" s="196">
        <v>3</v>
      </c>
      <c r="F53" s="182" t="s">
        <v>17</v>
      </c>
      <c r="G53" s="103"/>
      <c r="H53" s="103"/>
    </row>
    <row r="54" spans="1:8" ht="15.75" hidden="1" outlineLevel="1">
      <c r="A54" s="84">
        <v>31</v>
      </c>
      <c r="B54" s="177" t="s">
        <v>48</v>
      </c>
      <c r="C54" s="177"/>
      <c r="D54" s="84" t="s">
        <v>21</v>
      </c>
      <c r="E54" s="196">
        <v>12841</v>
      </c>
      <c r="F54" s="182" t="s">
        <v>17</v>
      </c>
      <c r="G54" s="103"/>
      <c r="H54" s="103"/>
    </row>
    <row r="55" spans="1:8" ht="15.75" hidden="1" outlineLevel="1">
      <c r="A55" s="84">
        <v>32</v>
      </c>
      <c r="B55" s="179" t="s">
        <v>49</v>
      </c>
      <c r="C55" s="179"/>
      <c r="D55" s="84" t="s">
        <v>54</v>
      </c>
      <c r="E55" s="196">
        <v>39</v>
      </c>
      <c r="F55" s="182" t="s">
        <v>17</v>
      </c>
      <c r="G55" s="103"/>
      <c r="H55" s="103"/>
    </row>
    <row r="56" spans="1:8" ht="15.75" hidden="1" outlineLevel="1">
      <c r="A56" s="84">
        <v>33</v>
      </c>
      <c r="B56" s="177" t="s">
        <v>50</v>
      </c>
      <c r="C56" s="177"/>
      <c r="D56" s="84" t="s">
        <v>54</v>
      </c>
      <c r="E56" s="196">
        <v>106</v>
      </c>
      <c r="F56" s="182" t="s">
        <v>17</v>
      </c>
      <c r="G56" s="103"/>
      <c r="H56" s="103"/>
    </row>
    <row r="57" spans="1:8" ht="15.75" hidden="1" outlineLevel="1">
      <c r="A57" s="84">
        <v>34</v>
      </c>
      <c r="B57" s="177" t="s">
        <v>51</v>
      </c>
      <c r="C57" s="177"/>
      <c r="D57" s="84" t="s">
        <v>54</v>
      </c>
      <c r="E57" s="196">
        <v>3014</v>
      </c>
      <c r="F57" s="182" t="s">
        <v>17</v>
      </c>
      <c r="G57" s="103"/>
      <c r="H57" s="103"/>
    </row>
    <row r="58" spans="1:8" ht="15.75" hidden="1" outlineLevel="1">
      <c r="A58" s="84">
        <v>35</v>
      </c>
      <c r="B58" s="177" t="s">
        <v>52</v>
      </c>
      <c r="C58" s="177"/>
      <c r="D58" s="84" t="s">
        <v>54</v>
      </c>
      <c r="E58" s="196">
        <v>3</v>
      </c>
      <c r="F58" s="182" t="s">
        <v>17</v>
      </c>
      <c r="G58" s="103"/>
      <c r="H58" s="103"/>
    </row>
    <row r="59" spans="1:8" ht="47.25" hidden="1" outlineLevel="1">
      <c r="A59" s="84">
        <v>36</v>
      </c>
      <c r="B59" s="177" t="s">
        <v>241</v>
      </c>
      <c r="C59" s="177"/>
      <c r="D59" s="84" t="s">
        <v>54</v>
      </c>
      <c r="E59" s="196">
        <v>1</v>
      </c>
      <c r="F59" s="182"/>
      <c r="G59" s="103"/>
      <c r="H59" s="103"/>
    </row>
    <row r="60" spans="1:8" ht="15.75" hidden="1" outlineLevel="1">
      <c r="A60" s="84">
        <v>37</v>
      </c>
      <c r="B60" s="169" t="s">
        <v>242</v>
      </c>
      <c r="C60" s="169"/>
      <c r="D60" s="84" t="s">
        <v>54</v>
      </c>
      <c r="E60" s="196">
        <v>2011</v>
      </c>
      <c r="F60" s="182"/>
      <c r="G60" s="103"/>
      <c r="H60" s="103"/>
    </row>
    <row r="61" spans="1:8" ht="15.75" hidden="1" outlineLevel="1">
      <c r="A61" s="84">
        <v>38</v>
      </c>
      <c r="B61" s="179" t="s">
        <v>53</v>
      </c>
      <c r="C61" s="179"/>
      <c r="D61" s="84" t="s">
        <v>54</v>
      </c>
      <c r="E61" s="196">
        <v>851</v>
      </c>
      <c r="F61" s="182" t="s">
        <v>17</v>
      </c>
      <c r="G61" s="103"/>
      <c r="H61" s="103"/>
    </row>
    <row r="62" spans="1:8" ht="15.75" hidden="1" outlineLevel="1">
      <c r="A62" s="176"/>
      <c r="B62" s="176"/>
      <c r="C62" s="176"/>
      <c r="D62" s="84"/>
      <c r="E62" s="103"/>
      <c r="F62" s="182"/>
      <c r="G62" s="103"/>
      <c r="H62" s="103"/>
    </row>
    <row r="63" spans="1:8" ht="63" hidden="1" outlineLevel="1">
      <c r="A63" s="176">
        <v>23</v>
      </c>
      <c r="B63" s="177" t="s">
        <v>26</v>
      </c>
      <c r="C63" s="177"/>
      <c r="D63" s="84" t="s">
        <v>226</v>
      </c>
      <c r="E63" s="103"/>
      <c r="F63" s="182"/>
      <c r="G63" s="103"/>
      <c r="H63" s="103"/>
    </row>
    <row r="64" spans="1:8" ht="15.75" hidden="1" outlineLevel="1">
      <c r="A64" s="176">
        <v>24</v>
      </c>
      <c r="B64" s="177" t="s">
        <v>27</v>
      </c>
      <c r="C64" s="177"/>
      <c r="D64" s="181" t="s">
        <v>226</v>
      </c>
      <c r="E64" s="103"/>
      <c r="F64" s="182"/>
      <c r="G64" s="103"/>
      <c r="H64" s="103"/>
    </row>
    <row r="65" spans="1:8" ht="47.25" hidden="1" outlineLevel="1">
      <c r="A65" s="176">
        <v>25</v>
      </c>
      <c r="B65" s="177" t="s">
        <v>28</v>
      </c>
      <c r="C65" s="177"/>
      <c r="D65" s="181" t="s">
        <v>226</v>
      </c>
      <c r="E65" s="103"/>
      <c r="F65" s="182"/>
      <c r="G65" s="103"/>
      <c r="H65" s="103"/>
    </row>
    <row r="66" spans="1:8" ht="47.25" hidden="1" outlineLevel="1">
      <c r="A66" s="176">
        <v>26</v>
      </c>
      <c r="B66" s="177" t="s">
        <v>29</v>
      </c>
      <c r="C66" s="177"/>
      <c r="D66" s="181" t="s">
        <v>226</v>
      </c>
      <c r="E66" s="103"/>
      <c r="F66" s="182"/>
      <c r="G66" s="103"/>
      <c r="H66" s="103"/>
    </row>
    <row r="67" spans="1:8" ht="15.75" hidden="1" outlineLevel="1">
      <c r="A67" s="176">
        <v>27</v>
      </c>
      <c r="B67" s="176" t="s">
        <v>30</v>
      </c>
      <c r="C67" s="176"/>
      <c r="D67" s="181" t="s">
        <v>226</v>
      </c>
      <c r="E67" s="103"/>
      <c r="F67" s="182"/>
      <c r="G67" s="103"/>
      <c r="H67" s="103"/>
    </row>
    <row r="68" spans="1:8" ht="31.5" hidden="1" outlineLevel="1">
      <c r="A68" s="176">
        <v>28</v>
      </c>
      <c r="B68" s="177" t="s">
        <v>31</v>
      </c>
      <c r="C68" s="177"/>
      <c r="D68" s="181" t="s">
        <v>226</v>
      </c>
      <c r="E68" s="103"/>
      <c r="F68" s="182"/>
      <c r="G68" s="103"/>
      <c r="H68" s="103"/>
    </row>
    <row r="69" spans="1:8" ht="18.75" collapsed="1">
      <c r="A69" s="178"/>
      <c r="B69" s="159" t="s">
        <v>150</v>
      </c>
      <c r="C69" s="159"/>
      <c r="D69" s="183"/>
      <c r="E69" s="107">
        <f>SUM(E24:E47)</f>
        <v>2413.1254400000003</v>
      </c>
      <c r="F69" s="107">
        <f>SUM(F24:F47)</f>
        <v>0</v>
      </c>
      <c r="G69" s="107">
        <f>SUM(G24:G47)</f>
        <v>2413.1254400000003</v>
      </c>
      <c r="H69" s="107">
        <f>SUM(H24:H47)</f>
        <v>0</v>
      </c>
    </row>
    <row r="71" spans="1:17" ht="45" customHeight="1">
      <c r="A71" s="284" t="s">
        <v>55</v>
      </c>
      <c r="B71" s="284"/>
      <c r="C71" s="284"/>
      <c r="D71" s="284"/>
      <c r="E71" s="293" t="s">
        <v>305</v>
      </c>
      <c r="F71" s="293"/>
      <c r="G71" s="293"/>
      <c r="H71" s="293"/>
      <c r="I71" s="284"/>
      <c r="J71" s="284"/>
      <c r="K71" s="284"/>
      <c r="L71" s="8"/>
      <c r="M71" s="8"/>
      <c r="N71" s="8"/>
      <c r="O71" s="8"/>
      <c r="P71" s="8"/>
      <c r="Q71" s="8"/>
    </row>
    <row r="72" spans="1:17" ht="6.75" customHeight="1">
      <c r="A72" s="284"/>
      <c r="B72" s="284"/>
      <c r="C72" s="284"/>
      <c r="D72" s="284"/>
      <c r="E72" s="285"/>
      <c r="F72" s="285"/>
      <c r="G72" s="285"/>
      <c r="H72" s="285"/>
      <c r="I72" s="284"/>
      <c r="J72" s="284"/>
      <c r="K72" s="284"/>
      <c r="L72" s="8"/>
      <c r="M72" s="8"/>
      <c r="N72" s="8"/>
      <c r="O72" s="8"/>
      <c r="P72" s="8"/>
      <c r="Q72" s="8"/>
    </row>
    <row r="73" spans="2:8" ht="18" customHeight="1">
      <c r="B73"/>
      <c r="C73" s="8"/>
      <c r="D73" s="8"/>
      <c r="E73" s="11"/>
      <c r="H73" s="36" t="s">
        <v>303</v>
      </c>
    </row>
    <row r="74" spans="1:7" ht="18" customHeight="1">
      <c r="A74" s="319" t="s">
        <v>274</v>
      </c>
      <c r="B74" s="319"/>
      <c r="C74" s="319"/>
      <c r="D74" s="319"/>
      <c r="E74" s="319"/>
      <c r="F74" s="319"/>
      <c r="G74" s="319"/>
    </row>
    <row r="75" spans="2:6" ht="13.5" customHeight="1" thickBot="1">
      <c r="B75"/>
      <c r="C75" s="8"/>
      <c r="D75" s="8"/>
      <c r="F75" t="s">
        <v>124</v>
      </c>
    </row>
    <row r="76" spans="1:8" s="51" customFormat="1" ht="18" customHeight="1" thickBot="1">
      <c r="A76" s="341" t="s">
        <v>89</v>
      </c>
      <c r="B76" s="344" t="s">
        <v>90</v>
      </c>
      <c r="C76" s="348" t="s">
        <v>258</v>
      </c>
      <c r="D76" s="349"/>
      <c r="E76" s="354" t="s">
        <v>257</v>
      </c>
      <c r="F76" s="355"/>
      <c r="G76" s="355"/>
      <c r="H76" s="356"/>
    </row>
    <row r="77" spans="1:8" s="51" customFormat="1" ht="15" customHeight="1" thickBot="1">
      <c r="A77" s="343"/>
      <c r="B77" s="345"/>
      <c r="C77" s="350"/>
      <c r="D77" s="351"/>
      <c r="E77" s="336" t="s">
        <v>149</v>
      </c>
      <c r="F77" s="337"/>
      <c r="G77" s="337"/>
      <c r="H77" s="338"/>
    </row>
    <row r="78" spans="1:8" s="30" customFormat="1" ht="22.5" customHeight="1" thickBot="1">
      <c r="A78" s="343"/>
      <c r="B78" s="346"/>
      <c r="C78" s="352"/>
      <c r="D78" s="353"/>
      <c r="E78" s="341" t="s">
        <v>148</v>
      </c>
      <c r="F78" s="341" t="s">
        <v>128</v>
      </c>
      <c r="G78" s="341" t="s">
        <v>111</v>
      </c>
      <c r="H78" s="341" t="s">
        <v>129</v>
      </c>
    </row>
    <row r="79" spans="1:8" s="30" customFormat="1" ht="28.5" customHeight="1" thickBot="1">
      <c r="A79" s="342"/>
      <c r="B79" s="347"/>
      <c r="C79" s="83" t="s">
        <v>87</v>
      </c>
      <c r="D79" s="115" t="s">
        <v>88</v>
      </c>
      <c r="E79" s="342"/>
      <c r="F79" s="342"/>
      <c r="G79" s="342"/>
      <c r="H79" s="342"/>
    </row>
    <row r="80" spans="1:8" ht="24" customHeight="1" hidden="1" outlineLevel="1">
      <c r="A80" s="14">
        <v>1</v>
      </c>
      <c r="B80" s="116" t="s">
        <v>126</v>
      </c>
      <c r="C80" s="117" t="s">
        <v>127</v>
      </c>
      <c r="D80" s="118"/>
      <c r="E80" s="229">
        <f>SUM(F80:H80)</f>
        <v>0</v>
      </c>
      <c r="F80" s="230"/>
      <c r="G80" s="46"/>
      <c r="H80" s="46"/>
    </row>
    <row r="81" spans="1:8" ht="24" customHeight="1" hidden="1" outlineLevel="1">
      <c r="A81" s="15" t="s">
        <v>97</v>
      </c>
      <c r="B81" s="119" t="s">
        <v>283</v>
      </c>
      <c r="C81" s="120" t="s">
        <v>127</v>
      </c>
      <c r="D81" s="120"/>
      <c r="E81" s="229">
        <f aca="true" t="shared" si="2" ref="E81:E86">SUM(F81:H81)</f>
        <v>0</v>
      </c>
      <c r="F81" s="121"/>
      <c r="G81" s="48"/>
      <c r="H81" s="47"/>
    </row>
    <row r="82" spans="1:8" ht="24" customHeight="1" hidden="1" outlineLevel="1">
      <c r="A82" s="15" t="s">
        <v>98</v>
      </c>
      <c r="B82" s="119" t="s">
        <v>259</v>
      </c>
      <c r="C82" s="120" t="s">
        <v>127</v>
      </c>
      <c r="D82" s="120"/>
      <c r="E82" s="229">
        <f t="shared" si="2"/>
        <v>0</v>
      </c>
      <c r="F82" s="121"/>
      <c r="G82" s="48"/>
      <c r="H82" s="47"/>
    </row>
    <row r="83" spans="1:14" ht="28.5" customHeight="1" collapsed="1">
      <c r="A83" s="15" t="s">
        <v>285</v>
      </c>
      <c r="B83" s="122" t="s">
        <v>284</v>
      </c>
      <c r="C83" s="120" t="s">
        <v>127</v>
      </c>
      <c r="D83" s="120"/>
      <c r="E83" s="229">
        <f t="shared" si="2"/>
        <v>99</v>
      </c>
      <c r="F83" s="49"/>
      <c r="G83" s="48">
        <v>99</v>
      </c>
      <c r="H83" s="48"/>
      <c r="N83" s="8"/>
    </row>
    <row r="84" spans="1:10" ht="24" customHeight="1" thickBot="1">
      <c r="A84" s="15" t="s">
        <v>97</v>
      </c>
      <c r="B84" s="327" t="s">
        <v>268</v>
      </c>
      <c r="C84" s="328"/>
      <c r="D84" s="199">
        <v>406.8</v>
      </c>
      <c r="E84" s="256">
        <f t="shared" si="2"/>
        <v>24.495</v>
      </c>
      <c r="F84" s="49"/>
      <c r="G84" s="48">
        <v>24.495</v>
      </c>
      <c r="H84" s="48"/>
      <c r="J84" s="29"/>
    </row>
    <row r="85" spans="1:8" ht="24" customHeight="1" hidden="1" outlineLevel="1">
      <c r="A85" s="31" t="s">
        <v>101</v>
      </c>
      <c r="B85" s="128" t="s">
        <v>222</v>
      </c>
      <c r="C85" s="129"/>
      <c r="D85" s="130"/>
      <c r="E85" s="256">
        <f t="shared" si="2"/>
        <v>0</v>
      </c>
      <c r="F85" s="257"/>
      <c r="G85" s="257"/>
      <c r="H85" s="257"/>
    </row>
    <row r="86" spans="1:10" ht="16.5" hidden="1" outlineLevel="1" thickBot="1">
      <c r="A86" s="13" t="s">
        <v>102</v>
      </c>
      <c r="B86" s="133" t="s">
        <v>260</v>
      </c>
      <c r="C86" s="134" t="s">
        <v>127</v>
      </c>
      <c r="D86" s="134"/>
      <c r="E86" s="229">
        <f t="shared" si="2"/>
        <v>0</v>
      </c>
      <c r="F86" s="258"/>
      <c r="G86" s="137"/>
      <c r="H86" s="137"/>
      <c r="J86" s="8"/>
    </row>
    <row r="87" spans="1:10" ht="16.5" hidden="1" outlineLevel="1" thickBot="1">
      <c r="A87" s="13" t="s">
        <v>103</v>
      </c>
      <c r="B87" s="138" t="s">
        <v>207</v>
      </c>
      <c r="C87" s="139" t="s">
        <v>127</v>
      </c>
      <c r="D87" s="139"/>
      <c r="E87" s="141">
        <v>0</v>
      </c>
      <c r="F87" s="259"/>
      <c r="G87" s="141">
        <v>0</v>
      </c>
      <c r="H87" s="141">
        <v>0</v>
      </c>
      <c r="J87" s="8"/>
    </row>
    <row r="88" spans="1:8" ht="28.5" customHeight="1" collapsed="1" thickBot="1">
      <c r="A88" s="32"/>
      <c r="B88" s="142" t="s">
        <v>63</v>
      </c>
      <c r="C88" s="143">
        <f aca="true" t="shared" si="3" ref="C88:H88">SUM(C80:C87)</f>
        <v>0</v>
      </c>
      <c r="D88" s="144">
        <f t="shared" si="3"/>
        <v>406.8</v>
      </c>
      <c r="E88" s="145">
        <f t="shared" si="3"/>
        <v>123.495</v>
      </c>
      <c r="F88" s="144">
        <f t="shared" si="3"/>
        <v>0</v>
      </c>
      <c r="G88" s="145">
        <f t="shared" si="3"/>
        <v>123.495</v>
      </c>
      <c r="H88" s="145">
        <f t="shared" si="3"/>
        <v>0</v>
      </c>
    </row>
    <row r="92" spans="2:7" ht="15.75">
      <c r="B92" s="379" t="s">
        <v>308</v>
      </c>
      <c r="C92" s="380"/>
      <c r="D92" s="380"/>
      <c r="E92" s="380"/>
      <c r="F92" s="380"/>
      <c r="G92" s="380" t="s">
        <v>309</v>
      </c>
    </row>
    <row r="96" spans="2:7" ht="15.75">
      <c r="B96" s="379" t="s">
        <v>310</v>
      </c>
      <c r="C96" s="380"/>
      <c r="D96" s="380"/>
      <c r="E96" s="380"/>
      <c r="F96" s="380"/>
      <c r="G96" s="380" t="s">
        <v>311</v>
      </c>
    </row>
  </sheetData>
  <mergeCells count="31">
    <mergeCell ref="F3:G3"/>
    <mergeCell ref="A4:G4"/>
    <mergeCell ref="A6:A9"/>
    <mergeCell ref="B6:B9"/>
    <mergeCell ref="C6:D8"/>
    <mergeCell ref="E6:H6"/>
    <mergeCell ref="E7:H7"/>
    <mergeCell ref="E8:E9"/>
    <mergeCell ref="F8:F9"/>
    <mergeCell ref="G8:G9"/>
    <mergeCell ref="H8:H9"/>
    <mergeCell ref="E1:H1"/>
    <mergeCell ref="A20:G20"/>
    <mergeCell ref="A76:A79"/>
    <mergeCell ref="B76:B79"/>
    <mergeCell ref="C76:D78"/>
    <mergeCell ref="E76:H76"/>
    <mergeCell ref="E77:H77"/>
    <mergeCell ref="E78:E79"/>
    <mergeCell ref="F78:F79"/>
    <mergeCell ref="D17:H17"/>
    <mergeCell ref="E71:H71"/>
    <mergeCell ref="A74:G74"/>
    <mergeCell ref="A22:A23"/>
    <mergeCell ref="B22:B23"/>
    <mergeCell ref="D22:D23"/>
    <mergeCell ref="E22:E23"/>
    <mergeCell ref="G78:G79"/>
    <mergeCell ref="H78:H79"/>
    <mergeCell ref="B84:C84"/>
    <mergeCell ref="F22:H22"/>
  </mergeCells>
  <printOptions/>
  <pageMargins left="0.75" right="0.26" top="0.45" bottom="0.4" header="0.22" footer="0.21"/>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Фонд коммунального имущества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Неведров Дмитрий</dc:creator>
  <cp:keywords/>
  <dc:description/>
  <cp:lastModifiedBy>Жукова </cp:lastModifiedBy>
  <cp:lastPrinted>2014-12-02T08:27:43Z</cp:lastPrinted>
  <dcterms:created xsi:type="dcterms:W3CDTF">2007-11-22T12:03:07Z</dcterms:created>
  <dcterms:modified xsi:type="dcterms:W3CDTF">2014-12-02T08:27:45Z</dcterms:modified>
  <cp:category/>
  <cp:version/>
  <cp:contentType/>
  <cp:contentStatus/>
</cp:coreProperties>
</file>